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3"/>
  </bookViews>
  <sheets>
    <sheet name="часть 1 " sheetId="1" r:id="rId1"/>
    <sheet name="часть 2 " sheetId="2" r:id="rId2"/>
    <sheet name="село 1" sheetId="3" r:id="rId3"/>
    <sheet name="село 2 " sheetId="4" r:id="rId4"/>
  </sheets>
  <definedNames>
    <definedName name="_GoBack" localSheetId="3">'село 2 '!$X$33</definedName>
  </definedNames>
  <calcPr calcId="162913"/>
</workbook>
</file>

<file path=xl/calcChain.xml><?xml version="1.0" encoding="utf-8"?>
<calcChain xmlns="http://schemas.openxmlformats.org/spreadsheetml/2006/main">
  <c r="Z34" i="4" l="1"/>
  <c r="Y34" i="4"/>
  <c r="X34" i="4"/>
  <c r="Y47" i="2"/>
  <c r="Y22" i="2"/>
  <c r="Y42" i="2" s="1"/>
  <c r="Y41" i="2"/>
  <c r="V34" i="4" l="1"/>
  <c r="F43" i="2"/>
  <c r="I43" i="2"/>
  <c r="L43" i="2"/>
  <c r="O43" i="2"/>
  <c r="R43" i="2"/>
  <c r="U43" i="2"/>
  <c r="X43" i="2"/>
  <c r="C43" i="2"/>
  <c r="C34" i="4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C44" i="1"/>
  <c r="J31" i="3" l="1"/>
  <c r="M31" i="3"/>
  <c r="J6" i="3"/>
  <c r="J7" i="3"/>
  <c r="J8" i="3"/>
  <c r="J9" i="3"/>
  <c r="J10" i="3"/>
  <c r="J11" i="3"/>
  <c r="J12" i="3"/>
  <c r="J13" i="3"/>
  <c r="K13" i="3" s="1"/>
  <c r="J14" i="3"/>
  <c r="J15" i="3"/>
  <c r="J16" i="3"/>
  <c r="K16" i="3" s="1"/>
  <c r="J17" i="3"/>
  <c r="J18" i="3"/>
  <c r="J19" i="3"/>
  <c r="J20" i="3"/>
  <c r="K20" i="3" s="1"/>
  <c r="J21" i="3"/>
  <c r="J22" i="3"/>
  <c r="J23" i="3"/>
  <c r="J24" i="3"/>
  <c r="J25" i="3"/>
  <c r="J26" i="3"/>
  <c r="J27" i="3"/>
  <c r="J28" i="3"/>
  <c r="K28" i="3" s="1"/>
  <c r="J29" i="3"/>
  <c r="J30" i="3"/>
  <c r="G3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2" i="3"/>
  <c r="H11" i="3"/>
  <c r="H10" i="3"/>
  <c r="H9" i="3"/>
  <c r="H5" i="3"/>
  <c r="H8" i="3"/>
  <c r="H7" i="3"/>
  <c r="H6" i="3"/>
  <c r="J5" i="3"/>
  <c r="W28" i="3"/>
  <c r="T28" i="3"/>
  <c r="Q28" i="3"/>
  <c r="N28" i="3"/>
  <c r="F28" i="3"/>
  <c r="W21" i="3"/>
  <c r="T21" i="3"/>
  <c r="Q21" i="3"/>
  <c r="N21" i="3"/>
  <c r="K21" i="3"/>
  <c r="F21" i="3"/>
  <c r="W20" i="3"/>
  <c r="T20" i="3"/>
  <c r="Q20" i="3"/>
  <c r="N20" i="3"/>
  <c r="F20" i="3"/>
  <c r="W18" i="3"/>
  <c r="T18" i="3"/>
  <c r="Q18" i="3"/>
  <c r="N18" i="3"/>
  <c r="K18" i="3"/>
  <c r="F18" i="3"/>
  <c r="W16" i="3"/>
  <c r="T16" i="3"/>
  <c r="Q16" i="3"/>
  <c r="N16" i="3"/>
  <c r="F16" i="3"/>
  <c r="W13" i="3"/>
  <c r="T13" i="3"/>
  <c r="U31" i="3"/>
  <c r="R31" i="3"/>
  <c r="O31" i="3"/>
  <c r="L31" i="3"/>
  <c r="D31" i="3"/>
  <c r="E31" i="3"/>
  <c r="F31" i="3" s="1"/>
  <c r="P31" i="3"/>
  <c r="S31" i="3"/>
  <c r="V31" i="3"/>
  <c r="C31" i="3"/>
  <c r="F5" i="3"/>
  <c r="V48" i="2"/>
  <c r="V47" i="2"/>
  <c r="V42" i="2"/>
  <c r="V41" i="2"/>
  <c r="V22" i="2"/>
  <c r="S41" i="2"/>
  <c r="S42" i="2" s="1"/>
  <c r="S22" i="2"/>
  <c r="P42" i="2"/>
  <c r="P48" i="2" s="1"/>
  <c r="P41" i="2"/>
  <c r="P22" i="2"/>
  <c r="M22" i="2"/>
  <c r="M41" i="2"/>
  <c r="M42" i="2" s="1"/>
  <c r="J22" i="2"/>
  <c r="J41" i="2"/>
  <c r="J42" i="2" s="1"/>
  <c r="J48" i="2" s="1"/>
  <c r="G41" i="2"/>
  <c r="G42" i="2" s="1"/>
  <c r="G48" i="2" s="1"/>
  <c r="N31" i="3" l="1"/>
  <c r="H31" i="3"/>
  <c r="K31" i="3"/>
  <c r="Q31" i="3"/>
  <c r="W31" i="3"/>
  <c r="D42" i="2" l="1"/>
  <c r="D48" i="2" s="1"/>
  <c r="D41" i="2"/>
  <c r="D22" i="2"/>
  <c r="M48" i="1"/>
  <c r="S48" i="1"/>
  <c r="S49" i="1" s="1"/>
  <c r="H42" i="1"/>
  <c r="H23" i="1"/>
  <c r="G23" i="1"/>
  <c r="G42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S43" i="1"/>
  <c r="S23" i="1"/>
  <c r="S42" i="1"/>
  <c r="M23" i="1"/>
  <c r="E23" i="1"/>
  <c r="E42" i="1"/>
  <c r="E43" i="1" l="1"/>
  <c r="E49" i="1" s="1"/>
  <c r="F30" i="1" l="1"/>
  <c r="F26" i="1"/>
  <c r="F22" i="1"/>
  <c r="F18" i="1"/>
  <c r="F14" i="1"/>
  <c r="F10" i="1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8" i="4"/>
  <c r="W30" i="3"/>
  <c r="W29" i="3"/>
  <c r="W27" i="3"/>
  <c r="W26" i="3"/>
  <c r="W25" i="3"/>
  <c r="W24" i="3"/>
  <c r="W23" i="3"/>
  <c r="W22" i="3"/>
  <c r="W19" i="3"/>
  <c r="W17" i="3"/>
  <c r="W15" i="3"/>
  <c r="W14" i="3"/>
  <c r="W12" i="3"/>
  <c r="W11" i="3"/>
  <c r="W10" i="3"/>
  <c r="W9" i="3"/>
  <c r="W8" i="3"/>
  <c r="W7" i="3"/>
  <c r="W6" i="3"/>
  <c r="W5" i="3"/>
  <c r="T30" i="3"/>
  <c r="T29" i="3"/>
  <c r="T27" i="3"/>
  <c r="T26" i="3"/>
  <c r="T25" i="3"/>
  <c r="T24" i="3"/>
  <c r="T23" i="3"/>
  <c r="T22" i="3"/>
  <c r="T19" i="3"/>
  <c r="T17" i="3"/>
  <c r="T15" i="3"/>
  <c r="T14" i="3"/>
  <c r="T12" i="3"/>
  <c r="T11" i="3"/>
  <c r="T10" i="3"/>
  <c r="T9" i="3"/>
  <c r="T8" i="3"/>
  <c r="T7" i="3"/>
  <c r="T6" i="3"/>
  <c r="T5" i="3"/>
  <c r="Q30" i="3"/>
  <c r="Q29" i="3"/>
  <c r="Q27" i="3"/>
  <c r="Q26" i="3"/>
  <c r="Q25" i="3"/>
  <c r="Q24" i="3"/>
  <c r="Q23" i="3"/>
  <c r="Q22" i="3"/>
  <c r="Q19" i="3"/>
  <c r="Q17" i="3"/>
  <c r="Q15" i="3"/>
  <c r="Q14" i="3"/>
  <c r="Q13" i="3"/>
  <c r="Q12" i="3"/>
  <c r="Q11" i="3"/>
  <c r="Q10" i="3"/>
  <c r="Q9" i="3"/>
  <c r="Q8" i="3"/>
  <c r="Q7" i="3"/>
  <c r="Q6" i="3"/>
  <c r="Q5" i="3"/>
  <c r="N30" i="3"/>
  <c r="N29" i="3"/>
  <c r="N27" i="3"/>
  <c r="N26" i="3"/>
  <c r="N25" i="3"/>
  <c r="N24" i="3"/>
  <c r="N23" i="3"/>
  <c r="N22" i="3"/>
  <c r="N19" i="3"/>
  <c r="N17" i="3"/>
  <c r="N15" i="3"/>
  <c r="N14" i="3"/>
  <c r="N13" i="3"/>
  <c r="N12" i="3"/>
  <c r="N11" i="3"/>
  <c r="N10" i="3"/>
  <c r="N9" i="3"/>
  <c r="N8" i="3"/>
  <c r="N7" i="3"/>
  <c r="N6" i="3"/>
  <c r="N5" i="3"/>
  <c r="K30" i="3"/>
  <c r="K29" i="3"/>
  <c r="K27" i="3"/>
  <c r="K26" i="3"/>
  <c r="K25" i="3"/>
  <c r="K24" i="3"/>
  <c r="K23" i="3"/>
  <c r="K22" i="3"/>
  <c r="K19" i="3"/>
  <c r="K17" i="3"/>
  <c r="K15" i="3"/>
  <c r="K14" i="3"/>
  <c r="K12" i="3"/>
  <c r="K11" i="3"/>
  <c r="K10" i="3"/>
  <c r="K9" i="3"/>
  <c r="K8" i="3"/>
  <c r="K7" i="3"/>
  <c r="K6" i="3"/>
  <c r="K5" i="3"/>
  <c r="F6" i="3"/>
  <c r="F7" i="3"/>
  <c r="F8" i="3"/>
  <c r="F9" i="3"/>
  <c r="F10" i="3"/>
  <c r="F11" i="3"/>
  <c r="F12" i="3"/>
  <c r="F13" i="3"/>
  <c r="F14" i="3"/>
  <c r="F15" i="3"/>
  <c r="F17" i="3"/>
  <c r="F19" i="3"/>
  <c r="F22" i="3"/>
  <c r="F23" i="3"/>
  <c r="F24" i="3"/>
  <c r="F25" i="3"/>
  <c r="F26" i="3"/>
  <c r="F27" i="3"/>
  <c r="F29" i="3"/>
  <c r="F30" i="3"/>
  <c r="Z48" i="2"/>
  <c r="Z46" i="2"/>
  <c r="Z45" i="2"/>
  <c r="Z44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W46" i="2"/>
  <c r="W45" i="2"/>
  <c r="W44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T46" i="2"/>
  <c r="T45" i="2"/>
  <c r="T44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Q46" i="2"/>
  <c r="Q45" i="2"/>
  <c r="Q44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N46" i="2"/>
  <c r="N45" i="2"/>
  <c r="N44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K46" i="2"/>
  <c r="K45" i="2"/>
  <c r="K44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H46" i="2"/>
  <c r="H45" i="2"/>
  <c r="H44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46" i="2"/>
  <c r="E45" i="2"/>
  <c r="E44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W47" i="1"/>
  <c r="W46" i="1"/>
  <c r="W45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T47" i="1"/>
  <c r="T46" i="1"/>
  <c r="T45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Q47" i="1"/>
  <c r="Q46" i="1"/>
  <c r="Q45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47" i="1"/>
  <c r="N46" i="1"/>
  <c r="N45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F8" i="1"/>
  <c r="F9" i="1"/>
  <c r="F11" i="1"/>
  <c r="F12" i="1"/>
  <c r="F13" i="1"/>
  <c r="F15" i="1"/>
  <c r="F16" i="1"/>
  <c r="F17" i="1"/>
  <c r="F19" i="1"/>
  <c r="F20" i="1"/>
  <c r="F21" i="1"/>
  <c r="F24" i="1"/>
  <c r="F25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7" i="1"/>
  <c r="D34" i="4"/>
  <c r="D43" i="2" s="1"/>
  <c r="F34" i="4"/>
  <c r="G34" i="4"/>
  <c r="G43" i="2" s="1"/>
  <c r="I34" i="4"/>
  <c r="J34" i="4"/>
  <c r="J43" i="2" s="1"/>
  <c r="L34" i="4"/>
  <c r="M34" i="4"/>
  <c r="M43" i="2" s="1"/>
  <c r="O34" i="4"/>
  <c r="P34" i="4"/>
  <c r="P43" i="2" s="1"/>
  <c r="R34" i="4"/>
  <c r="S34" i="4"/>
  <c r="S43" i="2" s="1"/>
  <c r="U34" i="4"/>
  <c r="V43" i="2"/>
  <c r="Y43" i="2"/>
  <c r="X47" i="2"/>
  <c r="Z47" i="2" s="1"/>
  <c r="X41" i="2"/>
  <c r="Z41" i="2" s="1"/>
  <c r="X22" i="2"/>
  <c r="X42" i="2" s="1"/>
  <c r="Z42" i="2" s="1"/>
  <c r="U47" i="2"/>
  <c r="W47" i="2" s="1"/>
  <c r="U41" i="2"/>
  <c r="W41" i="2" s="1"/>
  <c r="U22" i="2"/>
  <c r="R47" i="2"/>
  <c r="T47" i="2" s="1"/>
  <c r="R42" i="2"/>
  <c r="R48" i="2" s="1"/>
  <c r="T48" i="2" s="1"/>
  <c r="R41" i="2"/>
  <c r="R22" i="2"/>
  <c r="T22" i="2" s="1"/>
  <c r="O47" i="2"/>
  <c r="Q47" i="2" s="1"/>
  <c r="O41" i="2"/>
  <c r="Q41" i="2" s="1"/>
  <c r="O22" i="2"/>
  <c r="O42" i="2" s="1"/>
  <c r="O48" i="2" s="1"/>
  <c r="Q48" i="2" s="1"/>
  <c r="L47" i="2"/>
  <c r="N47" i="2" s="1"/>
  <c r="L41" i="2"/>
  <c r="L22" i="2"/>
  <c r="N22" i="2" s="1"/>
  <c r="I47" i="2"/>
  <c r="K47" i="2" s="1"/>
  <c r="I41" i="2"/>
  <c r="K41" i="2" s="1"/>
  <c r="I22" i="2"/>
  <c r="K22" i="2" s="1"/>
  <c r="F47" i="2"/>
  <c r="H47" i="2" s="1"/>
  <c r="F41" i="2"/>
  <c r="F22" i="2"/>
  <c r="F42" i="2" s="1"/>
  <c r="C47" i="2"/>
  <c r="E47" i="2" s="1"/>
  <c r="C41" i="2"/>
  <c r="E41" i="2" s="1"/>
  <c r="C22" i="2"/>
  <c r="C42" i="2" s="1"/>
  <c r="U48" i="1"/>
  <c r="W48" i="1" s="1"/>
  <c r="U42" i="1"/>
  <c r="W42" i="1" s="1"/>
  <c r="U23" i="1"/>
  <c r="R48" i="1"/>
  <c r="R42" i="1"/>
  <c r="T42" i="1" s="1"/>
  <c r="R23" i="1"/>
  <c r="O48" i="1"/>
  <c r="Q48" i="1" s="1"/>
  <c r="O42" i="1"/>
  <c r="O23" i="1"/>
  <c r="L48" i="1"/>
  <c r="N48" i="1" s="1"/>
  <c r="L42" i="1"/>
  <c r="N42" i="1" s="1"/>
  <c r="L23" i="1"/>
  <c r="L43" i="1" s="1"/>
  <c r="I49" i="1"/>
  <c r="K49" i="1" s="1"/>
  <c r="D48" i="1"/>
  <c r="F48" i="1" s="1"/>
  <c r="D42" i="1"/>
  <c r="D23" i="1"/>
  <c r="D43" i="1" s="1"/>
  <c r="H34" i="4" l="1"/>
  <c r="H43" i="2" s="1"/>
  <c r="Z43" i="2"/>
  <c r="W34" i="4"/>
  <c r="W43" i="2" s="1"/>
  <c r="T34" i="4"/>
  <c r="T43" i="2" s="1"/>
  <c r="Q34" i="4"/>
  <c r="Q43" i="2" s="1"/>
  <c r="N34" i="4"/>
  <c r="N43" i="2" s="1"/>
  <c r="K34" i="4"/>
  <c r="K43" i="2" s="1"/>
  <c r="E34" i="4"/>
  <c r="E43" i="2" s="1"/>
  <c r="T31" i="3"/>
  <c r="F48" i="2"/>
  <c r="H48" i="2" s="1"/>
  <c r="H22" i="2"/>
  <c r="H42" i="2"/>
  <c r="T42" i="2"/>
  <c r="C48" i="2"/>
  <c r="E48" i="2" s="1"/>
  <c r="I42" i="2"/>
  <c r="L42" i="2"/>
  <c r="U42" i="2"/>
  <c r="E22" i="2"/>
  <c r="E42" i="2"/>
  <c r="Q22" i="2"/>
  <c r="Q42" i="2"/>
  <c r="Z22" i="2"/>
  <c r="R43" i="1"/>
  <c r="T43" i="1" s="1"/>
  <c r="T23" i="1"/>
  <c r="O43" i="1"/>
  <c r="Q43" i="1" s="1"/>
  <c r="Q23" i="1"/>
  <c r="L49" i="1"/>
  <c r="N49" i="1" s="1"/>
  <c r="F23" i="1"/>
  <c r="D49" i="1"/>
  <c r="F49" i="1" s="1"/>
  <c r="R49" i="1"/>
  <c r="T49" i="1" s="1"/>
  <c r="U43" i="1"/>
  <c r="U49" i="1" s="1"/>
  <c r="W49" i="1" s="1"/>
  <c r="O49" i="1"/>
  <c r="Q49" i="1" s="1"/>
  <c r="T48" i="1"/>
  <c r="W43" i="1"/>
  <c r="I48" i="2" l="1"/>
  <c r="K48" i="2" s="1"/>
  <c r="K42" i="2"/>
  <c r="U48" i="2"/>
  <c r="W48" i="2" s="1"/>
  <c r="W42" i="2"/>
  <c r="L48" i="2"/>
  <c r="N48" i="2" s="1"/>
  <c r="N42" i="2"/>
  <c r="C43" i="1"/>
  <c r="C49" i="1" s="1"/>
  <c r="C42" i="1"/>
  <c r="C23" i="1"/>
</calcChain>
</file>

<file path=xl/sharedStrings.xml><?xml version="1.0" encoding="utf-8"?>
<sst xmlns="http://schemas.openxmlformats.org/spreadsheetml/2006/main" count="238" uniqueCount="90">
  <si>
    <t>%</t>
  </si>
  <si>
    <t>+/-</t>
  </si>
  <si>
    <t>норма</t>
  </si>
  <si>
    <t>Основные  показатели деятельности  государственных и муниципальных библиотек субъекта РФ  в  динамике за  три года</t>
  </si>
  <si>
    <t>Приложение 1</t>
  </si>
  <si>
    <t>Часть 1</t>
  </si>
  <si>
    <t>№ п/п</t>
  </si>
  <si>
    <t>Муниципальное образование (район/город)</t>
  </si>
  <si>
    <t>Число библиотек (сетевых единиц), ед.</t>
  </si>
  <si>
    <t>Охват населения библиотечным обслуживанием, %</t>
  </si>
  <si>
    <t>Число зарегистрированных пользователей, всего, тыс. чел.</t>
  </si>
  <si>
    <t>Число посещений, всего, тыс. ед.</t>
  </si>
  <si>
    <t>Число обращений к сайту библиотеки, тыс. ед.</t>
  </si>
  <si>
    <t>Выдано (просмотрено) документов, тыс. ед.</t>
  </si>
  <si>
    <t>в т.ч. в сельской местности</t>
  </si>
  <si>
    <t>Количество библиотек (сетевых единиц), ед.</t>
  </si>
  <si>
    <t>Средняя заработная плата, руб.</t>
  </si>
  <si>
    <t>электронные (цифровые) библиотеки</t>
  </si>
  <si>
    <t>Часть  2</t>
  </si>
  <si>
    <t>электронный каталог</t>
  </si>
  <si>
    <t>создающих собственные базы данных</t>
  </si>
  <si>
    <t>участвующих в сводных региональных каталогах, СКБР и др.</t>
  </si>
  <si>
    <t xml:space="preserve">использующих в работе НЭБ </t>
  </si>
  <si>
    <t>имеющих доступ в Интернет</t>
  </si>
  <si>
    <t>имеющих зону Wi-Fi</t>
  </si>
  <si>
    <t>Численность работников, всего, чел.</t>
  </si>
  <si>
    <t>Анжеро-Судженск</t>
  </si>
  <si>
    <t>Белово</t>
  </si>
  <si>
    <t xml:space="preserve">Березовский </t>
  </si>
  <si>
    <t>-</t>
  </si>
  <si>
    <t>Березовский</t>
  </si>
  <si>
    <t>Калтан</t>
  </si>
  <si>
    <t>Кемерово</t>
  </si>
  <si>
    <t>Киселёвск</t>
  </si>
  <si>
    <t>Киселевск</t>
  </si>
  <si>
    <t>Ленинск-Кузнецкий</t>
  </si>
  <si>
    <t>Мыски</t>
  </si>
  <si>
    <t>Новокузнецк</t>
  </si>
  <si>
    <t>Осинники</t>
  </si>
  <si>
    <t>Полысаево</t>
  </si>
  <si>
    <t>Прокопьевск</t>
  </si>
  <si>
    <t>Тайга</t>
  </si>
  <si>
    <t>Юрга</t>
  </si>
  <si>
    <t>Междуреченск</t>
  </si>
  <si>
    <t>Беловский</t>
  </si>
  <si>
    <t xml:space="preserve">Беловский </t>
  </si>
  <si>
    <t xml:space="preserve">Гурьевский </t>
  </si>
  <si>
    <t>Гурьевский</t>
  </si>
  <si>
    <t xml:space="preserve">Ижморский </t>
  </si>
  <si>
    <t>Ижморский</t>
  </si>
  <si>
    <t xml:space="preserve">Кемеровский </t>
  </si>
  <si>
    <t>Крапивинский</t>
  </si>
  <si>
    <t xml:space="preserve">Ленинск-Кузнецкий </t>
  </si>
  <si>
    <t>Мариинский</t>
  </si>
  <si>
    <t xml:space="preserve">Прокопьевский </t>
  </si>
  <si>
    <t>Промышленновский</t>
  </si>
  <si>
    <t>Таштагольский</t>
  </si>
  <si>
    <t>Тисульский</t>
  </si>
  <si>
    <t>Топкинский</t>
  </si>
  <si>
    <t xml:space="preserve">Топкинский </t>
  </si>
  <si>
    <t xml:space="preserve">Тяжинский </t>
  </si>
  <si>
    <t>Тяжинский</t>
  </si>
  <si>
    <t xml:space="preserve">Чебулинский </t>
  </si>
  <si>
    <t>Чебулинский</t>
  </si>
  <si>
    <t>Юргинский</t>
  </si>
  <si>
    <t>Яйский</t>
  </si>
  <si>
    <t>Яшкинский</t>
  </si>
  <si>
    <t>Кемеровский</t>
  </si>
  <si>
    <t xml:space="preserve">Мариинский </t>
  </si>
  <si>
    <t xml:space="preserve">Новокузнецкий </t>
  </si>
  <si>
    <t xml:space="preserve">Таштагольский </t>
  </si>
  <si>
    <t xml:space="preserve">Тисульский </t>
  </si>
  <si>
    <t>Итого по гор. округам</t>
  </si>
  <si>
    <t>Итого по муниципальным библиотекам</t>
  </si>
  <si>
    <t>Краснобродский</t>
  </si>
  <si>
    <t>ИТОГО по государственным библиотекам</t>
  </si>
  <si>
    <t>ВСЕГО по региону</t>
  </si>
  <si>
    <t>Новокузнецкий</t>
  </si>
  <si>
    <t xml:space="preserve"> Яйский</t>
  </si>
  <si>
    <t>+/-'</t>
  </si>
  <si>
    <t>ГНБК им. В.Д.Федорова</t>
  </si>
  <si>
    <t>ГБКДМ</t>
  </si>
  <si>
    <t>КузОСБ</t>
  </si>
  <si>
    <t>использующих в работе НЭБ</t>
  </si>
  <si>
    <t>Прокопьевский</t>
  </si>
  <si>
    <t>Итого</t>
  </si>
  <si>
    <t>Население на 01.01.2022, тыс. чел.</t>
  </si>
  <si>
    <t>Итого по мун. округам  и районам</t>
  </si>
  <si>
    <t>Соответствие сети социальным нормативам, на 01.01.2022 г.</t>
  </si>
  <si>
    <t>Итого по мун.округам и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</si>
</sst>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8" fillId="0" borderId="0"/>
  </cellStyleXfs>
  <cellXfs count="159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9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/>
    <xf numFmtId="0" fontId="11" fillId="0" borderId="1" xfId="0" applyFont="1" applyBorder="1"/>
    <xf numFmtId="0" fontId="19" fillId="0" borderId="0" xfId="0" applyFont="1"/>
    <xf numFmtId="0" fontId="20" fillId="0" borderId="0" xfId="0" applyFont="1"/>
    <xf numFmtId="0" fontId="0" fillId="0" borderId="0" xfId="0" applyFill="1"/>
    <xf numFmtId="0" fontId="3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8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right" vertical="top" wrapText="1"/>
    </xf>
    <xf numFmtId="164" fontId="23" fillId="4" borderId="15" xfId="0" applyNumberFormat="1" applyFont="1" applyFill="1" applyBorder="1" applyAlignment="1">
      <alignment horizontal="right" vertical="top"/>
    </xf>
    <xf numFmtId="164" fontId="23" fillId="0" borderId="1" xfId="0" applyNumberFormat="1" applyFont="1" applyBorder="1" applyAlignment="1">
      <alignment horizontal="right" vertical="top" wrapText="1"/>
    </xf>
    <xf numFmtId="164" fontId="24" fillId="4" borderId="15" xfId="0" applyNumberFormat="1" applyFont="1" applyFill="1" applyBorder="1" applyAlignment="1">
      <alignment horizontal="right" vertical="top"/>
    </xf>
    <xf numFmtId="164" fontId="24" fillId="4" borderId="15" xfId="0" applyNumberFormat="1" applyFont="1" applyFill="1" applyBorder="1" applyAlignment="1">
      <alignment horizontal="right"/>
    </xf>
    <xf numFmtId="164" fontId="23" fillId="0" borderId="1" xfId="0" applyNumberFormat="1" applyFont="1" applyBorder="1" applyAlignment="1">
      <alignment horizontal="right" wrapText="1"/>
    </xf>
    <xf numFmtId="164" fontId="25" fillId="0" borderId="1" xfId="0" applyNumberFormat="1" applyFont="1" applyBorder="1" applyAlignment="1">
      <alignment horizontal="right"/>
    </xf>
    <xf numFmtId="164" fontId="26" fillId="0" borderId="1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4" fillId="0" borderId="15" xfId="0" applyNumberFormat="1" applyFont="1" applyBorder="1" applyAlignment="1">
      <alignment horizontal="right"/>
    </xf>
    <xf numFmtId="164" fontId="25" fillId="0" borderId="1" xfId="0" applyNumberFormat="1" applyFont="1" applyBorder="1"/>
    <xf numFmtId="164" fontId="23" fillId="0" borderId="1" xfId="1" applyNumberFormat="1" applyFont="1" applyBorder="1" applyAlignment="1">
      <alignment horizontal="right"/>
    </xf>
    <xf numFmtId="164" fontId="23" fillId="4" borderId="0" xfId="0" applyNumberFormat="1" applyFont="1" applyFill="1" applyAlignment="1"/>
    <xf numFmtId="164" fontId="23" fillId="4" borderId="16" xfId="0" applyNumberFormat="1" applyFont="1" applyFill="1" applyBorder="1" applyAlignment="1">
      <alignment horizontal="right" vertical="top"/>
    </xf>
    <xf numFmtId="164" fontId="24" fillId="4" borderId="16" xfId="0" applyNumberFormat="1" applyFont="1" applyFill="1" applyBorder="1" applyAlignment="1">
      <alignment horizontal="right" vertical="top"/>
    </xf>
    <xf numFmtId="164" fontId="24" fillId="4" borderId="16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 vertical="center" wrapText="1"/>
    </xf>
    <xf numFmtId="164" fontId="27" fillId="0" borderId="1" xfId="0" applyNumberFormat="1" applyFont="1" applyFill="1" applyBorder="1" applyAlignment="1">
      <alignment horizontal="right" wrapText="1"/>
    </xf>
    <xf numFmtId="164" fontId="23" fillId="0" borderId="7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wrapText="1"/>
    </xf>
    <xf numFmtId="1" fontId="23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right"/>
    </xf>
    <xf numFmtId="1" fontId="26" fillId="0" borderId="1" xfId="0" applyNumberFormat="1" applyFont="1" applyBorder="1" applyAlignment="1">
      <alignment horizontal="right"/>
    </xf>
    <xf numFmtId="0" fontId="22" fillId="0" borderId="1" xfId="0" applyFont="1" applyBorder="1"/>
    <xf numFmtId="1" fontId="25" fillId="0" borderId="1" xfId="0" applyNumberFormat="1" applyFont="1" applyBorder="1"/>
    <xf numFmtId="1" fontId="23" fillId="0" borderId="6" xfId="1" applyNumberFormat="1" applyFont="1" applyBorder="1" applyAlignment="1"/>
    <xf numFmtId="164" fontId="23" fillId="0" borderId="9" xfId="1" applyNumberFormat="1" applyFont="1" applyBorder="1" applyAlignment="1"/>
    <xf numFmtId="164" fontId="23" fillId="0" borderId="1" xfId="0" applyNumberFormat="1" applyFont="1" applyBorder="1" applyAlignment="1"/>
    <xf numFmtId="0" fontId="25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/>
    </xf>
    <xf numFmtId="0" fontId="23" fillId="0" borderId="0" xfId="0" applyFont="1"/>
    <xf numFmtId="164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horizontal="right" vertical="top" wrapText="1"/>
    </xf>
    <xf numFmtId="0" fontId="27" fillId="0" borderId="2" xfId="0" applyFont="1" applyBorder="1" applyAlignment="1">
      <alignment horizontal="right" vertical="top" wrapText="1"/>
    </xf>
    <xf numFmtId="1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0" fontId="27" fillId="0" borderId="8" xfId="0" applyFont="1" applyBorder="1" applyAlignment="1">
      <alignment horizontal="right" vertical="top" wrapText="1"/>
    </xf>
    <xf numFmtId="3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horizontal="right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164" fontId="23" fillId="0" borderId="1" xfId="0" applyNumberFormat="1" applyFont="1" applyFill="1" applyBorder="1" applyAlignment="1"/>
    <xf numFmtId="0" fontId="5" fillId="0" borderId="1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9" fillId="0" borderId="1" xfId="0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top" wrapText="1"/>
    </xf>
    <xf numFmtId="164" fontId="29" fillId="0" borderId="1" xfId="0" applyNumberFormat="1" applyFont="1" applyBorder="1" applyAlignment="1">
      <alignment horizontal="right" vertical="top" wrapText="1"/>
    </xf>
    <xf numFmtId="0" fontId="24" fillId="4" borderId="15" xfId="0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right" vertical="top" wrapText="1"/>
    </xf>
    <xf numFmtId="0" fontId="30" fillId="0" borderId="15" xfId="0" applyFont="1" applyBorder="1" applyAlignment="1">
      <alignment horizontal="right"/>
    </xf>
    <xf numFmtId="1" fontId="30" fillId="0" borderId="15" xfId="0" applyNumberFormat="1" applyFont="1" applyBorder="1" applyAlignment="1">
      <alignment horizontal="right"/>
    </xf>
    <xf numFmtId="0" fontId="24" fillId="4" borderId="15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 wrapText="1"/>
    </xf>
    <xf numFmtId="0" fontId="26" fillId="0" borderId="15" xfId="0" applyFont="1" applyBorder="1" applyAlignment="1">
      <alignment horizontal="right"/>
    </xf>
    <xf numFmtId="1" fontId="26" fillId="0" borderId="15" xfId="0" applyNumberFormat="1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1" fontId="22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3" fillId="0" borderId="1" xfId="0" applyFont="1" applyBorder="1"/>
    <xf numFmtId="0" fontId="23" fillId="0" borderId="1" xfId="0" applyFont="1" applyFill="1" applyBorder="1"/>
    <xf numFmtId="1" fontId="23" fillId="0" borderId="1" xfId="0" applyNumberFormat="1" applyFont="1" applyFill="1" applyBorder="1"/>
    <xf numFmtId="0" fontId="30" fillId="0" borderId="15" xfId="0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right" vertical="top" wrapText="1"/>
    </xf>
    <xf numFmtId="164" fontId="23" fillId="0" borderId="1" xfId="0" applyNumberFormat="1" applyFont="1" applyFill="1" applyBorder="1" applyAlignment="1">
      <alignment horizontal="right" vertical="top" wrapText="1"/>
    </xf>
    <xf numFmtId="0" fontId="23" fillId="4" borderId="15" xfId="0" applyFont="1" applyFill="1" applyBorder="1" applyAlignment="1">
      <alignment horizontal="right" vertical="top"/>
    </xf>
    <xf numFmtId="0" fontId="30" fillId="4" borderId="15" xfId="0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right"/>
    </xf>
    <xf numFmtId="0" fontId="29" fillId="0" borderId="1" xfId="0" applyFont="1" applyFill="1" applyBorder="1"/>
    <xf numFmtId="164" fontId="25" fillId="0" borderId="1" xfId="0" applyNumberFormat="1" applyFont="1" applyFill="1" applyBorder="1"/>
    <xf numFmtId="0" fontId="27" fillId="0" borderId="1" xfId="0" applyFont="1" applyFill="1" applyBorder="1"/>
    <xf numFmtId="0" fontId="24" fillId="0" borderId="15" xfId="0" applyFont="1" applyBorder="1" applyAlignment="1">
      <alignment horizontal="right" vertical="top"/>
    </xf>
    <xf numFmtId="1" fontId="24" fillId="0" borderId="15" xfId="0" applyNumberFormat="1" applyFont="1" applyBorder="1" applyAlignment="1">
      <alignment horizontal="right" vertical="top"/>
    </xf>
    <xf numFmtId="1" fontId="23" fillId="0" borderId="1" xfId="0" applyNumberFormat="1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A27" zoomScale="75" zoomScaleNormal="75" zoomScaleSheetLayoutView="80" workbookViewId="0">
      <selection activeCell="W49" sqref="C7:W49"/>
    </sheetView>
  </sheetViews>
  <sheetFormatPr defaultRowHeight="15" x14ac:dyDescent="0.25"/>
  <cols>
    <col min="1" max="1" width="4.7109375" customWidth="1"/>
    <col min="2" max="2" width="22.85546875" customWidth="1"/>
    <col min="3" max="3" width="10.7109375" customWidth="1"/>
    <col min="4" max="6" width="7.28515625" customWidth="1"/>
    <col min="7" max="7" width="6.5703125" customWidth="1"/>
    <col min="8" max="8" width="7.28515625" customWidth="1"/>
    <col min="9" max="9" width="7.7109375" customWidth="1"/>
    <col min="10" max="10" width="8.85546875" customWidth="1"/>
    <col min="11" max="11" width="7.7109375" customWidth="1"/>
    <col min="12" max="12" width="8" customWidth="1"/>
    <col min="13" max="13" width="7.85546875" customWidth="1"/>
    <col min="14" max="14" width="7.7109375" customWidth="1"/>
    <col min="15" max="15" width="7.85546875" customWidth="1"/>
    <col min="16" max="18" width="7.42578125" customWidth="1"/>
    <col min="19" max="19" width="8.28515625" customWidth="1"/>
    <col min="20" max="20" width="6.7109375" customWidth="1"/>
    <col min="21" max="21" width="10" customWidth="1"/>
    <col min="22" max="22" width="8.7109375" customWidth="1"/>
    <col min="23" max="23" width="8.140625" customWidth="1"/>
    <col min="24" max="24" width="9.140625" customWidth="1"/>
    <col min="26" max="26" width="9.140625" customWidth="1"/>
    <col min="28" max="28" width="9.140625" customWidth="1"/>
    <col min="30" max="30" width="9.140625" customWidth="1"/>
    <col min="32" max="34" width="9.140625" customWidth="1"/>
    <col min="36" max="36" width="9.140625" customWidth="1"/>
  </cols>
  <sheetData>
    <row r="1" spans="1:23" ht="15.75" x14ac:dyDescent="0.25">
      <c r="A1" s="3" t="s">
        <v>4</v>
      </c>
    </row>
    <row r="2" spans="1:23" ht="15.75" x14ac:dyDescent="0.25">
      <c r="A2" s="1" t="s">
        <v>3</v>
      </c>
    </row>
    <row r="4" spans="1:23" ht="15.75" x14ac:dyDescent="0.25">
      <c r="A4" s="2" t="s">
        <v>5</v>
      </c>
    </row>
    <row r="5" spans="1:23" s="4" customFormat="1" ht="97.5" customHeight="1" x14ac:dyDescent="0.25">
      <c r="A5" s="87" t="s">
        <v>6</v>
      </c>
      <c r="B5" s="87" t="s">
        <v>7</v>
      </c>
      <c r="C5" s="88" t="s">
        <v>86</v>
      </c>
      <c r="D5" s="84" t="s">
        <v>8</v>
      </c>
      <c r="E5" s="85"/>
      <c r="F5" s="86"/>
      <c r="G5" s="84" t="s">
        <v>88</v>
      </c>
      <c r="H5" s="86"/>
      <c r="I5" s="84" t="s">
        <v>9</v>
      </c>
      <c r="J5" s="85"/>
      <c r="K5" s="86"/>
      <c r="L5" s="84" t="s">
        <v>10</v>
      </c>
      <c r="M5" s="85"/>
      <c r="N5" s="86"/>
      <c r="O5" s="84" t="s">
        <v>11</v>
      </c>
      <c r="P5" s="85"/>
      <c r="Q5" s="86"/>
      <c r="R5" s="84" t="s">
        <v>12</v>
      </c>
      <c r="S5" s="85"/>
      <c r="T5" s="86"/>
      <c r="U5" s="84" t="s">
        <v>13</v>
      </c>
      <c r="V5" s="85"/>
      <c r="W5" s="86"/>
    </row>
    <row r="6" spans="1:23" s="4" customFormat="1" ht="18.75" customHeight="1" x14ac:dyDescent="0.25">
      <c r="A6" s="88"/>
      <c r="B6" s="88"/>
      <c r="C6" s="89"/>
      <c r="D6" s="34">
        <v>2019</v>
      </c>
      <c r="E6" s="34">
        <v>2021</v>
      </c>
      <c r="F6" s="10" t="s">
        <v>79</v>
      </c>
      <c r="G6" s="10" t="s">
        <v>2</v>
      </c>
      <c r="H6" s="34" t="s">
        <v>0</v>
      </c>
      <c r="I6" s="37">
        <v>2019</v>
      </c>
      <c r="J6" s="37">
        <v>2021</v>
      </c>
      <c r="K6" s="10" t="s">
        <v>79</v>
      </c>
      <c r="L6" s="37">
        <v>2019</v>
      </c>
      <c r="M6" s="37">
        <v>2021</v>
      </c>
      <c r="N6" s="10" t="s">
        <v>79</v>
      </c>
      <c r="O6" s="37">
        <v>2019</v>
      </c>
      <c r="P6" s="37">
        <v>2021</v>
      </c>
      <c r="Q6" s="10" t="s">
        <v>79</v>
      </c>
      <c r="R6" s="37">
        <v>2019</v>
      </c>
      <c r="S6" s="37">
        <v>2021</v>
      </c>
      <c r="T6" s="10" t="s">
        <v>79</v>
      </c>
      <c r="U6" s="37">
        <v>2019</v>
      </c>
      <c r="V6" s="37">
        <v>2021</v>
      </c>
      <c r="W6" s="10" t="s">
        <v>79</v>
      </c>
    </row>
    <row r="7" spans="1:23" s="12" customFormat="1" ht="15.75" customHeight="1" x14ac:dyDescent="0.2">
      <c r="A7" s="22">
        <v>1</v>
      </c>
      <c r="B7" s="25" t="s">
        <v>26</v>
      </c>
      <c r="C7" s="44">
        <v>72472</v>
      </c>
      <c r="D7" s="130">
        <v>7</v>
      </c>
      <c r="E7" s="130">
        <v>6</v>
      </c>
      <c r="F7" s="44">
        <f>E7-D7</f>
        <v>-1</v>
      </c>
      <c r="G7" s="131">
        <v>7</v>
      </c>
      <c r="H7" s="145">
        <v>86</v>
      </c>
      <c r="I7" s="45">
        <v>35.700000000000003</v>
      </c>
      <c r="J7" s="55">
        <v>34.842421900872061</v>
      </c>
      <c r="K7" s="46">
        <f>J7-I7</f>
        <v>-0.85757809912794158</v>
      </c>
      <c r="L7" s="45">
        <v>26.794</v>
      </c>
      <c r="M7" s="46">
        <v>25.251000000000001</v>
      </c>
      <c r="N7" s="46">
        <f>M7-L7</f>
        <v>-1.5429999999999993</v>
      </c>
      <c r="O7" s="45">
        <v>201.92400000000001</v>
      </c>
      <c r="P7" s="55">
        <v>227.90100000000001</v>
      </c>
      <c r="Q7" s="46">
        <f>P7-O7</f>
        <v>25.977000000000004</v>
      </c>
      <c r="R7" s="57">
        <v>9.5</v>
      </c>
      <c r="S7" s="60">
        <v>9.6999999999999993</v>
      </c>
      <c r="T7" s="62">
        <f>S7-R7</f>
        <v>0.19999999999999929</v>
      </c>
      <c r="U7" s="45">
        <v>600.29999999999995</v>
      </c>
      <c r="V7" s="55">
        <v>537.11400000000003</v>
      </c>
      <c r="W7" s="46">
        <f>V7-U7</f>
        <v>-63.185999999999922</v>
      </c>
    </row>
    <row r="8" spans="1:23" s="15" customFormat="1" ht="15.75" customHeight="1" x14ac:dyDescent="0.2">
      <c r="A8" s="22">
        <v>2</v>
      </c>
      <c r="B8" s="25" t="s">
        <v>27</v>
      </c>
      <c r="C8" s="44">
        <v>125053</v>
      </c>
      <c r="D8" s="130">
        <v>14</v>
      </c>
      <c r="E8" s="130">
        <v>14</v>
      </c>
      <c r="F8" s="44">
        <f t="shared" ref="F8:F49" si="0">E8-D8</f>
        <v>0</v>
      </c>
      <c r="G8" s="142">
        <v>14</v>
      </c>
      <c r="H8" s="145">
        <v>100</v>
      </c>
      <c r="I8" s="47">
        <v>35.6</v>
      </c>
      <c r="J8" s="55">
        <v>33.583360655082245</v>
      </c>
      <c r="K8" s="46">
        <f t="shared" ref="K8:K49" si="1">J8-I8</f>
        <v>-2.0166393449177562</v>
      </c>
      <c r="L8" s="47">
        <v>45.055</v>
      </c>
      <c r="M8" s="46">
        <v>41.997</v>
      </c>
      <c r="N8" s="46">
        <f t="shared" ref="N8:N49" si="2">M8-L8</f>
        <v>-3.0579999999999998</v>
      </c>
      <c r="O8" s="47">
        <v>319.87900000000002</v>
      </c>
      <c r="P8" s="55">
        <v>379.25099999999998</v>
      </c>
      <c r="Q8" s="46">
        <f t="shared" ref="Q8:Q49" si="3">P8-O8</f>
        <v>59.371999999999957</v>
      </c>
      <c r="R8" s="58">
        <v>70.2</v>
      </c>
      <c r="S8" s="60">
        <v>134.1</v>
      </c>
      <c r="T8" s="62">
        <f t="shared" ref="T8:T49" si="4">S8-R8</f>
        <v>63.899999999999991</v>
      </c>
      <c r="U8" s="47">
        <v>920.40899999999999</v>
      </c>
      <c r="V8" s="55">
        <v>845.96799999999996</v>
      </c>
      <c r="W8" s="46">
        <f t="shared" ref="W8:W49" si="5">V8-U8</f>
        <v>-74.441000000000031</v>
      </c>
    </row>
    <row r="9" spans="1:23" s="12" customFormat="1" ht="12.75" x14ac:dyDescent="0.2">
      <c r="A9" s="22">
        <v>3</v>
      </c>
      <c r="B9" s="25" t="s">
        <v>28</v>
      </c>
      <c r="C9" s="44">
        <v>46929</v>
      </c>
      <c r="D9" s="130">
        <v>5</v>
      </c>
      <c r="E9" s="130">
        <v>4</v>
      </c>
      <c r="F9" s="44">
        <f t="shared" si="0"/>
        <v>-1</v>
      </c>
      <c r="G9" s="142">
        <v>5</v>
      </c>
      <c r="H9" s="145">
        <v>80</v>
      </c>
      <c r="I9" s="47">
        <v>44.6</v>
      </c>
      <c r="J9" s="55">
        <v>42.658057917279294</v>
      </c>
      <c r="K9" s="46">
        <f t="shared" si="1"/>
        <v>-1.9419420827207077</v>
      </c>
      <c r="L9" s="47">
        <v>21.324000000000002</v>
      </c>
      <c r="M9" s="46">
        <v>20.018999999999998</v>
      </c>
      <c r="N9" s="46">
        <f t="shared" si="2"/>
        <v>-1.3050000000000033</v>
      </c>
      <c r="O9" s="47">
        <v>98.953000000000003</v>
      </c>
      <c r="P9" s="55">
        <v>122.125</v>
      </c>
      <c r="Q9" s="46">
        <f t="shared" si="3"/>
        <v>23.171999999999997</v>
      </c>
      <c r="R9" s="58">
        <v>6</v>
      </c>
      <c r="S9" s="60">
        <v>6.1</v>
      </c>
      <c r="T9" s="62">
        <f t="shared" si="4"/>
        <v>9.9999999999999645E-2</v>
      </c>
      <c r="U9" s="47">
        <v>430.39100000000002</v>
      </c>
      <c r="V9" s="55">
        <v>435.94900000000001</v>
      </c>
      <c r="W9" s="46">
        <f t="shared" si="5"/>
        <v>5.5579999999999927</v>
      </c>
    </row>
    <row r="10" spans="1:23" x14ac:dyDescent="0.25">
      <c r="A10" s="22">
        <v>4</v>
      </c>
      <c r="B10" s="25" t="s">
        <v>31</v>
      </c>
      <c r="C10" s="44">
        <v>29030</v>
      </c>
      <c r="D10" s="130">
        <v>4</v>
      </c>
      <c r="E10" s="130">
        <v>4</v>
      </c>
      <c r="F10" s="44">
        <f t="shared" si="0"/>
        <v>0</v>
      </c>
      <c r="G10" s="142">
        <v>11</v>
      </c>
      <c r="H10" s="145">
        <v>36</v>
      </c>
      <c r="I10" s="47">
        <v>47.8</v>
      </c>
      <c r="J10" s="55">
        <v>49.007922838442994</v>
      </c>
      <c r="K10" s="46">
        <f t="shared" si="1"/>
        <v>1.2079228384429967</v>
      </c>
      <c r="L10" s="47">
        <v>14.2</v>
      </c>
      <c r="M10" s="46">
        <v>14.227</v>
      </c>
      <c r="N10" s="46">
        <f t="shared" si="2"/>
        <v>2.7000000000001023E-2</v>
      </c>
      <c r="O10" s="47">
        <v>90.192999999999998</v>
      </c>
      <c r="P10" s="55">
        <v>100.851</v>
      </c>
      <c r="Q10" s="46">
        <f t="shared" si="3"/>
        <v>10.658000000000001</v>
      </c>
      <c r="R10" s="58">
        <v>2.4</v>
      </c>
      <c r="S10" s="60">
        <v>5.2</v>
      </c>
      <c r="T10" s="62">
        <f t="shared" si="4"/>
        <v>2.8000000000000003</v>
      </c>
      <c r="U10" s="47">
        <v>265.89999999999998</v>
      </c>
      <c r="V10" s="55">
        <v>265.91800000000001</v>
      </c>
      <c r="W10" s="46">
        <f t="shared" si="5"/>
        <v>1.8000000000029104E-2</v>
      </c>
    </row>
    <row r="11" spans="1:23" s="13" customFormat="1" x14ac:dyDescent="0.25">
      <c r="A11" s="22">
        <v>5</v>
      </c>
      <c r="B11" s="25" t="s">
        <v>32</v>
      </c>
      <c r="C11" s="44">
        <v>552546</v>
      </c>
      <c r="D11" s="130">
        <v>26</v>
      </c>
      <c r="E11" s="130">
        <v>24</v>
      </c>
      <c r="F11" s="44">
        <f t="shared" si="0"/>
        <v>-2</v>
      </c>
      <c r="G11" s="142">
        <v>34</v>
      </c>
      <c r="H11" s="146">
        <v>73</v>
      </c>
      <c r="I11" s="47">
        <v>24.3</v>
      </c>
      <c r="J11" s="55">
        <v>23.436238792788295</v>
      </c>
      <c r="K11" s="46">
        <f t="shared" si="1"/>
        <v>-0.86376120721170579</v>
      </c>
      <c r="L11" s="47">
        <v>135.57499999999999</v>
      </c>
      <c r="M11" s="46">
        <v>129.49600000000001</v>
      </c>
      <c r="N11" s="46">
        <f t="shared" si="2"/>
        <v>-6.0789999999999793</v>
      </c>
      <c r="O11" s="47">
        <v>1359.664</v>
      </c>
      <c r="P11" s="55">
        <v>1643.415</v>
      </c>
      <c r="Q11" s="46">
        <f t="shared" si="3"/>
        <v>283.75099999999998</v>
      </c>
      <c r="R11" s="58">
        <v>331</v>
      </c>
      <c r="S11" s="60">
        <v>269</v>
      </c>
      <c r="T11" s="62">
        <f t="shared" si="4"/>
        <v>-62</v>
      </c>
      <c r="U11" s="47">
        <v>3139.0790000000002</v>
      </c>
      <c r="V11" s="55">
        <v>2931.07</v>
      </c>
      <c r="W11" s="46">
        <f t="shared" si="5"/>
        <v>-208.00900000000001</v>
      </c>
    </row>
    <row r="12" spans="1:23" x14ac:dyDescent="0.25">
      <c r="A12" s="22">
        <v>6</v>
      </c>
      <c r="B12" s="25" t="s">
        <v>33</v>
      </c>
      <c r="C12" s="44">
        <v>90539</v>
      </c>
      <c r="D12" s="130">
        <v>8</v>
      </c>
      <c r="E12" s="130">
        <v>8</v>
      </c>
      <c r="F12" s="44">
        <f t="shared" si="0"/>
        <v>0</v>
      </c>
      <c r="G12" s="142">
        <v>11</v>
      </c>
      <c r="H12" s="146">
        <v>73</v>
      </c>
      <c r="I12" s="47">
        <v>34.700000000000003</v>
      </c>
      <c r="J12" s="55">
        <v>35.938104021471403</v>
      </c>
      <c r="K12" s="46">
        <f t="shared" si="1"/>
        <v>1.2381040214714005</v>
      </c>
      <c r="L12" s="47">
        <v>32.435000000000002</v>
      </c>
      <c r="M12" s="46">
        <v>32.537999999999997</v>
      </c>
      <c r="N12" s="46">
        <f t="shared" si="2"/>
        <v>0.10299999999999443</v>
      </c>
      <c r="O12" s="47">
        <v>226.661</v>
      </c>
      <c r="P12" s="55">
        <v>249.369</v>
      </c>
      <c r="Q12" s="46">
        <f t="shared" si="3"/>
        <v>22.707999999999998</v>
      </c>
      <c r="R12" s="58">
        <v>13.8</v>
      </c>
      <c r="S12" s="60">
        <v>15.7</v>
      </c>
      <c r="T12" s="62">
        <f t="shared" si="4"/>
        <v>1.8999999999999986</v>
      </c>
      <c r="U12" s="47">
        <v>675.43299999999999</v>
      </c>
      <c r="V12" s="55">
        <v>680.26599999999996</v>
      </c>
      <c r="W12" s="46">
        <f t="shared" si="5"/>
        <v>4.83299999999997</v>
      </c>
    </row>
    <row r="13" spans="1:23" x14ac:dyDescent="0.25">
      <c r="A13" s="22">
        <v>7</v>
      </c>
      <c r="B13" s="25" t="s">
        <v>74</v>
      </c>
      <c r="C13" s="44">
        <v>13698</v>
      </c>
      <c r="D13" s="130">
        <v>2</v>
      </c>
      <c r="E13" s="130">
        <v>2</v>
      </c>
      <c r="F13" s="44">
        <f t="shared" si="0"/>
        <v>0</v>
      </c>
      <c r="G13" s="142">
        <v>3</v>
      </c>
      <c r="H13" s="146">
        <v>67</v>
      </c>
      <c r="I13" s="47">
        <v>33.299999999999997</v>
      </c>
      <c r="J13" s="55">
        <v>35.070813257409839</v>
      </c>
      <c r="K13" s="46">
        <f t="shared" si="1"/>
        <v>1.7708132574098414</v>
      </c>
      <c r="L13" s="47">
        <v>4.681</v>
      </c>
      <c r="M13" s="46">
        <v>4.8040000000000003</v>
      </c>
      <c r="N13" s="46">
        <f t="shared" si="2"/>
        <v>0.12300000000000022</v>
      </c>
      <c r="O13" s="47">
        <v>36.716000000000001</v>
      </c>
      <c r="P13" s="55">
        <v>34.905999999999999</v>
      </c>
      <c r="Q13" s="46">
        <f t="shared" si="3"/>
        <v>-1.8100000000000023</v>
      </c>
      <c r="R13" s="58">
        <v>12.9</v>
      </c>
      <c r="S13" s="60">
        <v>3</v>
      </c>
      <c r="T13" s="62">
        <f t="shared" si="4"/>
        <v>-9.9</v>
      </c>
      <c r="U13" s="47">
        <v>125.785</v>
      </c>
      <c r="V13" s="55">
        <v>115.63500000000001</v>
      </c>
      <c r="W13" s="46">
        <f t="shared" si="5"/>
        <v>-10.149999999999991</v>
      </c>
    </row>
    <row r="14" spans="1:23" x14ac:dyDescent="0.25">
      <c r="A14" s="22">
        <v>8</v>
      </c>
      <c r="B14" s="25" t="s">
        <v>35</v>
      </c>
      <c r="C14" s="44">
        <v>95391</v>
      </c>
      <c r="D14" s="130">
        <v>7</v>
      </c>
      <c r="E14" s="130">
        <v>7</v>
      </c>
      <c r="F14" s="44">
        <f t="shared" si="0"/>
        <v>0</v>
      </c>
      <c r="G14" s="142">
        <v>9</v>
      </c>
      <c r="H14" s="146">
        <v>78</v>
      </c>
      <c r="I14" s="47">
        <v>26.1</v>
      </c>
      <c r="J14" s="55">
        <v>26.700632135107082</v>
      </c>
      <c r="K14" s="46">
        <f t="shared" si="1"/>
        <v>0.60063213510708025</v>
      </c>
      <c r="L14" s="47">
        <v>25.466999999999999</v>
      </c>
      <c r="M14" s="46">
        <v>25.47</v>
      </c>
      <c r="N14" s="46">
        <f t="shared" si="2"/>
        <v>3.0000000000001137E-3</v>
      </c>
      <c r="O14" s="47">
        <v>185.13800000000001</v>
      </c>
      <c r="P14" s="55">
        <v>196.29999999999998</v>
      </c>
      <c r="Q14" s="46">
        <f t="shared" si="3"/>
        <v>11.161999999999978</v>
      </c>
      <c r="R14" s="58">
        <v>12</v>
      </c>
      <c r="S14" s="60">
        <v>23</v>
      </c>
      <c r="T14" s="62">
        <f t="shared" si="4"/>
        <v>11</v>
      </c>
      <c r="U14" s="47">
        <v>518.42999999999995</v>
      </c>
      <c r="V14" s="55">
        <v>528.84400000000005</v>
      </c>
      <c r="W14" s="46">
        <f t="shared" si="5"/>
        <v>10.414000000000101</v>
      </c>
    </row>
    <row r="15" spans="1:23" x14ac:dyDescent="0.25">
      <c r="A15" s="22">
        <v>9</v>
      </c>
      <c r="B15" s="25" t="s">
        <v>43</v>
      </c>
      <c r="C15" s="44">
        <v>98028</v>
      </c>
      <c r="D15" s="130">
        <v>10</v>
      </c>
      <c r="E15" s="130">
        <v>10</v>
      </c>
      <c r="F15" s="44">
        <f t="shared" si="0"/>
        <v>0</v>
      </c>
      <c r="G15" s="142">
        <v>10</v>
      </c>
      <c r="H15" s="145">
        <v>100</v>
      </c>
      <c r="I15" s="47">
        <v>31</v>
      </c>
      <c r="J15" s="55">
        <v>30.395397233443504</v>
      </c>
      <c r="K15" s="46">
        <f t="shared" si="1"/>
        <v>-0.60460276655649636</v>
      </c>
      <c r="L15" s="47">
        <v>30.401</v>
      </c>
      <c r="M15" s="46">
        <v>29.795999999999999</v>
      </c>
      <c r="N15" s="46">
        <f t="shared" si="2"/>
        <v>-0.60500000000000043</v>
      </c>
      <c r="O15" s="47">
        <v>226.999</v>
      </c>
      <c r="P15" s="55">
        <v>246.62199999999999</v>
      </c>
      <c r="Q15" s="46">
        <f t="shared" si="3"/>
        <v>19.62299999999999</v>
      </c>
      <c r="R15" s="58">
        <v>35.1</v>
      </c>
      <c r="S15" s="60">
        <v>36</v>
      </c>
      <c r="T15" s="62">
        <f t="shared" si="4"/>
        <v>0.89999999999999858</v>
      </c>
      <c r="U15" s="47">
        <v>582.91399999999999</v>
      </c>
      <c r="V15" s="55">
        <v>515.90700000000004</v>
      </c>
      <c r="W15" s="46">
        <f t="shared" si="5"/>
        <v>-67.006999999999948</v>
      </c>
    </row>
    <row r="16" spans="1:23" x14ac:dyDescent="0.25">
      <c r="A16" s="22">
        <v>10</v>
      </c>
      <c r="B16" s="24" t="s">
        <v>36</v>
      </c>
      <c r="C16" s="44">
        <v>42598</v>
      </c>
      <c r="D16" s="130">
        <v>7</v>
      </c>
      <c r="E16" s="130">
        <v>6</v>
      </c>
      <c r="F16" s="44">
        <f t="shared" si="0"/>
        <v>-1</v>
      </c>
      <c r="G16" s="142">
        <v>6</v>
      </c>
      <c r="H16" s="145">
        <v>100</v>
      </c>
      <c r="I16" s="47">
        <v>31.4</v>
      </c>
      <c r="J16" s="55">
        <v>32.942861167190948</v>
      </c>
      <c r="K16" s="46">
        <f t="shared" si="1"/>
        <v>1.5428611671909493</v>
      </c>
      <c r="L16" s="47">
        <v>13.523</v>
      </c>
      <c r="M16" s="46">
        <v>14.032999999999999</v>
      </c>
      <c r="N16" s="46">
        <f t="shared" si="2"/>
        <v>0.50999999999999979</v>
      </c>
      <c r="O16" s="47">
        <v>121.374</v>
      </c>
      <c r="P16" s="55">
        <v>128.17400000000001</v>
      </c>
      <c r="Q16" s="46">
        <f t="shared" si="3"/>
        <v>6.8000000000000114</v>
      </c>
      <c r="R16" s="58">
        <v>6.9</v>
      </c>
      <c r="S16" s="60">
        <v>10.9</v>
      </c>
      <c r="T16" s="62">
        <f t="shared" si="4"/>
        <v>4</v>
      </c>
      <c r="U16" s="47">
        <v>334.70299999999997</v>
      </c>
      <c r="V16" s="55">
        <v>366.65</v>
      </c>
      <c r="W16" s="46">
        <f t="shared" si="5"/>
        <v>31.947000000000003</v>
      </c>
    </row>
    <row r="17" spans="1:25" x14ac:dyDescent="0.25">
      <c r="A17" s="22">
        <v>11</v>
      </c>
      <c r="B17" s="25" t="s">
        <v>37</v>
      </c>
      <c r="C17" s="44">
        <v>544583</v>
      </c>
      <c r="D17" s="130">
        <v>28</v>
      </c>
      <c r="E17" s="130">
        <v>27</v>
      </c>
      <c r="F17" s="44">
        <f t="shared" si="0"/>
        <v>-1</v>
      </c>
      <c r="G17" s="142">
        <v>37</v>
      </c>
      <c r="H17" s="146">
        <v>73</v>
      </c>
      <c r="I17" s="47">
        <v>21.6</v>
      </c>
      <c r="J17" s="55">
        <v>21.419508137418905</v>
      </c>
      <c r="K17" s="46">
        <f t="shared" si="1"/>
        <v>-0.18049186258109629</v>
      </c>
      <c r="L17" s="47">
        <v>119.315</v>
      </c>
      <c r="M17" s="46">
        <v>116.64700000000001</v>
      </c>
      <c r="N17" s="46">
        <f t="shared" si="2"/>
        <v>-2.6679999999999922</v>
      </c>
      <c r="O17" s="47">
        <v>995.30499999999995</v>
      </c>
      <c r="P17" s="55">
        <v>1163.03</v>
      </c>
      <c r="Q17" s="46">
        <f t="shared" si="3"/>
        <v>167.72500000000002</v>
      </c>
      <c r="R17" s="58">
        <v>266.2</v>
      </c>
      <c r="S17" s="61">
        <v>267</v>
      </c>
      <c r="T17" s="62">
        <f t="shared" si="4"/>
        <v>0.80000000000001137</v>
      </c>
      <c r="U17" s="47">
        <v>2562.7579999999998</v>
      </c>
      <c r="V17" s="55">
        <v>2529.634</v>
      </c>
      <c r="W17" s="46">
        <f t="shared" si="5"/>
        <v>-33.123999999999796</v>
      </c>
    </row>
    <row r="18" spans="1:25" ht="15" customHeight="1" x14ac:dyDescent="0.25">
      <c r="A18" s="22">
        <v>12</v>
      </c>
      <c r="B18" s="25" t="s">
        <v>38</v>
      </c>
      <c r="C18" s="44">
        <v>45947</v>
      </c>
      <c r="D18" s="130">
        <v>3</v>
      </c>
      <c r="E18" s="130">
        <v>3</v>
      </c>
      <c r="F18" s="44">
        <f t="shared" si="0"/>
        <v>0</v>
      </c>
      <c r="G18" s="142">
        <v>8</v>
      </c>
      <c r="H18" s="146">
        <v>38</v>
      </c>
      <c r="I18" s="47">
        <v>29.6</v>
      </c>
      <c r="J18" s="55">
        <v>30.093368446253294</v>
      </c>
      <c r="K18" s="46">
        <f t="shared" si="1"/>
        <v>0.49336844625329235</v>
      </c>
      <c r="L18" s="47">
        <v>13.811</v>
      </c>
      <c r="M18" s="46">
        <v>13.827</v>
      </c>
      <c r="N18" s="46">
        <f t="shared" si="2"/>
        <v>1.6000000000000014E-2</v>
      </c>
      <c r="O18" s="47">
        <v>84.052999999999997</v>
      </c>
      <c r="P18" s="55">
        <v>120.28700000000001</v>
      </c>
      <c r="Q18" s="46">
        <f t="shared" si="3"/>
        <v>36.234000000000009</v>
      </c>
      <c r="R18" s="58">
        <v>3.5</v>
      </c>
      <c r="S18" s="60">
        <v>5.0999999999999996</v>
      </c>
      <c r="T18" s="62">
        <f t="shared" si="4"/>
        <v>1.5999999999999996</v>
      </c>
      <c r="U18" s="47">
        <v>301.91300000000001</v>
      </c>
      <c r="V18" s="55">
        <v>304.47399999999999</v>
      </c>
      <c r="W18" s="46">
        <f t="shared" si="5"/>
        <v>2.5609999999999786</v>
      </c>
    </row>
    <row r="19" spans="1:25" ht="15.75" customHeight="1" x14ac:dyDescent="0.25">
      <c r="A19" s="22">
        <v>13</v>
      </c>
      <c r="B19" s="25" t="s">
        <v>39</v>
      </c>
      <c r="C19" s="44">
        <v>28466</v>
      </c>
      <c r="D19" s="130">
        <v>4</v>
      </c>
      <c r="E19" s="130">
        <v>4</v>
      </c>
      <c r="F19" s="44">
        <f t="shared" si="0"/>
        <v>0</v>
      </c>
      <c r="G19" s="154">
        <v>5</v>
      </c>
      <c r="H19" s="145">
        <v>80</v>
      </c>
      <c r="I19" s="47">
        <v>25.9</v>
      </c>
      <c r="J19" s="55">
        <v>26.614206421696057</v>
      </c>
      <c r="K19" s="46">
        <f t="shared" si="1"/>
        <v>0.71420642169605841</v>
      </c>
      <c r="L19" s="47">
        <v>7.4850000000000003</v>
      </c>
      <c r="M19" s="46">
        <v>7.5759999999999996</v>
      </c>
      <c r="N19" s="46">
        <f t="shared" si="2"/>
        <v>9.0999999999999304E-2</v>
      </c>
      <c r="O19" s="47">
        <v>56.143000000000001</v>
      </c>
      <c r="P19" s="55">
        <v>64.370999999999995</v>
      </c>
      <c r="Q19" s="46">
        <f t="shared" si="3"/>
        <v>8.2279999999999944</v>
      </c>
      <c r="R19" s="58">
        <v>16.399999999999999</v>
      </c>
      <c r="S19" s="60">
        <v>26.2</v>
      </c>
      <c r="T19" s="62">
        <f t="shared" si="4"/>
        <v>9.8000000000000007</v>
      </c>
      <c r="U19" s="47">
        <v>151.56200000000001</v>
      </c>
      <c r="V19" s="55">
        <v>153.78299999999999</v>
      </c>
      <c r="W19" s="46">
        <f t="shared" si="5"/>
        <v>2.2209999999999752</v>
      </c>
      <c r="Y19" s="31"/>
    </row>
    <row r="20" spans="1:25" ht="15" customHeight="1" x14ac:dyDescent="0.25">
      <c r="A20" s="22">
        <v>14</v>
      </c>
      <c r="B20" s="25" t="s">
        <v>40</v>
      </c>
      <c r="C20" s="44">
        <v>187877</v>
      </c>
      <c r="D20" s="130">
        <v>15</v>
      </c>
      <c r="E20" s="130">
        <v>13</v>
      </c>
      <c r="F20" s="44">
        <f t="shared" si="0"/>
        <v>-2</v>
      </c>
      <c r="G20" s="154">
        <v>17</v>
      </c>
      <c r="H20" s="146">
        <v>76</v>
      </c>
      <c r="I20" s="47">
        <v>31.1</v>
      </c>
      <c r="J20" s="55">
        <v>29.847187255491626</v>
      </c>
      <c r="K20" s="46">
        <f t="shared" si="1"/>
        <v>-1.2528127445083754</v>
      </c>
      <c r="L20" s="47">
        <v>59.716999999999999</v>
      </c>
      <c r="M20" s="46">
        <v>56.076000000000001</v>
      </c>
      <c r="N20" s="46">
        <f t="shared" si="2"/>
        <v>-3.6409999999999982</v>
      </c>
      <c r="O20" s="47">
        <v>428.86</v>
      </c>
      <c r="P20" s="55">
        <v>513.16300000000001</v>
      </c>
      <c r="Q20" s="46">
        <f t="shared" si="3"/>
        <v>84.302999999999997</v>
      </c>
      <c r="R20" s="58">
        <v>15.1</v>
      </c>
      <c r="S20" s="60">
        <v>18.899999999999999</v>
      </c>
      <c r="T20" s="62">
        <f t="shared" si="4"/>
        <v>3.7999999999999989</v>
      </c>
      <c r="U20" s="47">
        <v>1297.742</v>
      </c>
      <c r="V20" s="55">
        <v>1236.4590000000001</v>
      </c>
      <c r="W20" s="46">
        <f t="shared" si="5"/>
        <v>-61.282999999999902</v>
      </c>
      <c r="Y20" s="31"/>
    </row>
    <row r="21" spans="1:25" ht="15" customHeight="1" x14ac:dyDescent="0.25">
      <c r="A21" s="22">
        <v>15</v>
      </c>
      <c r="B21" s="25" t="s">
        <v>41</v>
      </c>
      <c r="C21" s="44">
        <v>24362</v>
      </c>
      <c r="D21" s="130">
        <v>5</v>
      </c>
      <c r="E21" s="130">
        <v>5</v>
      </c>
      <c r="F21" s="44">
        <f t="shared" si="0"/>
        <v>0</v>
      </c>
      <c r="G21" s="142">
        <v>3</v>
      </c>
      <c r="H21" s="145">
        <v>167</v>
      </c>
      <c r="I21" s="47">
        <v>38</v>
      </c>
      <c r="J21" s="55">
        <v>35.280354650685489</v>
      </c>
      <c r="K21" s="46">
        <f t="shared" si="1"/>
        <v>-2.7196453493145114</v>
      </c>
      <c r="L21" s="47">
        <v>9.484</v>
      </c>
      <c r="M21" s="46">
        <v>8.5950000000000006</v>
      </c>
      <c r="N21" s="46">
        <f t="shared" si="2"/>
        <v>-0.88899999999999935</v>
      </c>
      <c r="O21" s="47">
        <v>63.908000000000001</v>
      </c>
      <c r="P21" s="55">
        <v>66.322999999999993</v>
      </c>
      <c r="Q21" s="46">
        <f t="shared" si="3"/>
        <v>2.414999999999992</v>
      </c>
      <c r="R21" s="58">
        <v>24.2</v>
      </c>
      <c r="S21" s="60">
        <v>29.6</v>
      </c>
      <c r="T21" s="62">
        <f t="shared" si="4"/>
        <v>5.4000000000000021</v>
      </c>
      <c r="U21" s="47">
        <v>173.42400000000001</v>
      </c>
      <c r="V21" s="55">
        <v>158.56299999999999</v>
      </c>
      <c r="W21" s="46">
        <f t="shared" si="5"/>
        <v>-14.861000000000018</v>
      </c>
      <c r="Y21" s="32"/>
    </row>
    <row r="22" spans="1:25" ht="15.75" customHeight="1" x14ac:dyDescent="0.25">
      <c r="A22" s="22">
        <v>16</v>
      </c>
      <c r="B22" s="25" t="s">
        <v>42</v>
      </c>
      <c r="C22" s="44">
        <v>80367</v>
      </c>
      <c r="D22" s="147">
        <v>5</v>
      </c>
      <c r="E22" s="147">
        <v>5</v>
      </c>
      <c r="F22" s="44">
        <f t="shared" si="0"/>
        <v>0</v>
      </c>
      <c r="G22" s="142">
        <v>5</v>
      </c>
      <c r="H22" s="145">
        <v>100</v>
      </c>
      <c r="I22" s="47">
        <v>24.8</v>
      </c>
      <c r="J22" s="55">
        <v>25.040128410914932</v>
      </c>
      <c r="K22" s="46">
        <f t="shared" si="1"/>
        <v>0.24012841091493087</v>
      </c>
      <c r="L22" s="47">
        <v>20.074999999999999</v>
      </c>
      <c r="M22" s="46">
        <v>20.123999999999999</v>
      </c>
      <c r="N22" s="46">
        <f t="shared" si="2"/>
        <v>4.8999999999999488E-2</v>
      </c>
      <c r="O22" s="47">
        <v>125.209</v>
      </c>
      <c r="P22" s="55">
        <v>131.50700000000001</v>
      </c>
      <c r="Q22" s="46">
        <f t="shared" si="3"/>
        <v>6.2980000000000018</v>
      </c>
      <c r="R22" s="58">
        <v>5.0999999999999996</v>
      </c>
      <c r="S22" s="60">
        <v>7.5</v>
      </c>
      <c r="T22" s="62">
        <f t="shared" si="4"/>
        <v>2.4000000000000004</v>
      </c>
      <c r="U22" s="47">
        <v>467.52</v>
      </c>
      <c r="V22" s="55">
        <v>447.57600000000002</v>
      </c>
      <c r="W22" s="46">
        <f t="shared" si="5"/>
        <v>-19.94399999999996</v>
      </c>
    </row>
    <row r="23" spans="1:25" s="19" customFormat="1" ht="17.25" customHeight="1" x14ac:dyDescent="0.25">
      <c r="A23" s="92" t="s">
        <v>72</v>
      </c>
      <c r="B23" s="93"/>
      <c r="C23" s="73">
        <f>SUM(C7:C22)</f>
        <v>2077886</v>
      </c>
      <c r="D23" s="148">
        <f t="shared" ref="D23:G23" si="6">SUM(D7:D22)</f>
        <v>150</v>
      </c>
      <c r="E23" s="148">
        <f t="shared" si="6"/>
        <v>142</v>
      </c>
      <c r="F23" s="148">
        <f t="shared" si="0"/>
        <v>-8</v>
      </c>
      <c r="G23" s="148">
        <f t="shared" si="6"/>
        <v>185</v>
      </c>
      <c r="H23" s="149">
        <f>E23/G23*100</f>
        <v>76.756756756756758</v>
      </c>
      <c r="I23" s="50">
        <v>27.5</v>
      </c>
      <c r="J23" s="50">
        <v>26.97337582523777</v>
      </c>
      <c r="K23" s="50">
        <f t="shared" si="1"/>
        <v>-0.52662417476222956</v>
      </c>
      <c r="L23" s="50">
        <f t="shared" ref="L23:M23" si="7">SUM(L7:L22)</f>
        <v>579.3420000000001</v>
      </c>
      <c r="M23" s="50">
        <f t="shared" si="7"/>
        <v>560.47600000000011</v>
      </c>
      <c r="N23" s="50">
        <f t="shared" si="2"/>
        <v>-18.865999999999985</v>
      </c>
      <c r="O23" s="50">
        <f t="shared" ref="O23" si="8">SUM(O7:O22)</f>
        <v>4620.9789999999994</v>
      </c>
      <c r="P23" s="50">
        <v>5387.5950000000012</v>
      </c>
      <c r="Q23" s="50">
        <f t="shared" si="3"/>
        <v>766.6160000000018</v>
      </c>
      <c r="R23" s="50">
        <f t="shared" ref="R23:S23" si="9">SUM(R7:R22)</f>
        <v>830.30000000000007</v>
      </c>
      <c r="S23" s="50">
        <f t="shared" si="9"/>
        <v>867</v>
      </c>
      <c r="T23" s="50">
        <f t="shared" si="4"/>
        <v>36.699999999999932</v>
      </c>
      <c r="U23" s="50">
        <f t="shared" ref="U23" si="10">SUM(U7:U22)</f>
        <v>12548.263000000001</v>
      </c>
      <c r="V23" s="50">
        <v>12053.810000000001</v>
      </c>
      <c r="W23" s="50">
        <f t="shared" si="5"/>
        <v>-494.45299999999952</v>
      </c>
    </row>
    <row r="24" spans="1:25" x14ac:dyDescent="0.25">
      <c r="A24" s="22">
        <v>1</v>
      </c>
      <c r="B24" s="25" t="s">
        <v>44</v>
      </c>
      <c r="C24" s="44">
        <v>25385</v>
      </c>
      <c r="D24" s="130">
        <v>29</v>
      </c>
      <c r="E24" s="130">
        <v>29</v>
      </c>
      <c r="F24" s="44">
        <f t="shared" si="0"/>
        <v>0</v>
      </c>
      <c r="G24" s="142">
        <v>29</v>
      </c>
      <c r="H24" s="145">
        <v>100</v>
      </c>
      <c r="I24" s="47">
        <v>57.5</v>
      </c>
      <c r="J24" s="55">
        <v>60.606657474886752</v>
      </c>
      <c r="K24" s="46">
        <f t="shared" si="1"/>
        <v>3.1066574748867524</v>
      </c>
      <c r="L24" s="47">
        <v>15.289</v>
      </c>
      <c r="M24" s="55">
        <v>15.385</v>
      </c>
      <c r="N24" s="46">
        <f t="shared" si="2"/>
        <v>9.6000000000000085E-2</v>
      </c>
      <c r="O24" s="47">
        <v>163.61099999999999</v>
      </c>
      <c r="P24" s="55">
        <v>175.29399999999998</v>
      </c>
      <c r="Q24" s="46">
        <f t="shared" si="3"/>
        <v>11.682999999999993</v>
      </c>
      <c r="R24" s="58">
        <v>4.4000000000000004</v>
      </c>
      <c r="S24" s="60">
        <v>2.1</v>
      </c>
      <c r="T24" s="62">
        <f t="shared" si="4"/>
        <v>-2.3000000000000003</v>
      </c>
      <c r="U24" s="47">
        <v>303.71499999999997</v>
      </c>
      <c r="V24" s="55">
        <v>303.37900000000002</v>
      </c>
      <c r="W24" s="46">
        <f t="shared" si="5"/>
        <v>-0.33599999999995589</v>
      </c>
    </row>
    <row r="25" spans="1:25" ht="15.75" customHeight="1" x14ac:dyDescent="0.25">
      <c r="A25" s="22">
        <v>2</v>
      </c>
      <c r="B25" s="25" t="s">
        <v>46</v>
      </c>
      <c r="C25" s="44">
        <v>38439</v>
      </c>
      <c r="D25" s="130">
        <v>17</v>
      </c>
      <c r="E25" s="130">
        <v>17</v>
      </c>
      <c r="F25" s="44">
        <f t="shared" si="0"/>
        <v>0</v>
      </c>
      <c r="G25" s="142">
        <v>17</v>
      </c>
      <c r="H25" s="146">
        <v>100</v>
      </c>
      <c r="I25" s="47">
        <v>47.7</v>
      </c>
      <c r="J25" s="55">
        <v>49.725539165951247</v>
      </c>
      <c r="K25" s="46">
        <f t="shared" si="1"/>
        <v>2.0255391659512441</v>
      </c>
      <c r="L25" s="47">
        <v>18.605</v>
      </c>
      <c r="M25" s="55">
        <v>19.114000000000001</v>
      </c>
      <c r="N25" s="46">
        <f t="shared" si="2"/>
        <v>0.50900000000000034</v>
      </c>
      <c r="O25" s="47">
        <v>146.732</v>
      </c>
      <c r="P25" s="55">
        <v>162.65300000000002</v>
      </c>
      <c r="Q25" s="46">
        <f t="shared" si="3"/>
        <v>15.921000000000021</v>
      </c>
      <c r="R25" s="58">
        <v>22.3</v>
      </c>
      <c r="S25" s="60">
        <v>35</v>
      </c>
      <c r="T25" s="62">
        <f t="shared" si="4"/>
        <v>12.7</v>
      </c>
      <c r="U25" s="47">
        <v>404.822</v>
      </c>
      <c r="V25" s="55">
        <v>405.82799999999997</v>
      </c>
      <c r="W25" s="46">
        <f t="shared" si="5"/>
        <v>1.0059999999999718</v>
      </c>
    </row>
    <row r="26" spans="1:25" x14ac:dyDescent="0.25">
      <c r="A26" s="22">
        <v>3</v>
      </c>
      <c r="B26" s="25" t="s">
        <v>48</v>
      </c>
      <c r="C26" s="44">
        <v>10585</v>
      </c>
      <c r="D26" s="130">
        <v>25</v>
      </c>
      <c r="E26" s="130">
        <v>24</v>
      </c>
      <c r="F26" s="44">
        <f t="shared" si="0"/>
        <v>-1</v>
      </c>
      <c r="G26" s="142">
        <v>19</v>
      </c>
      <c r="H26" s="145">
        <v>126</v>
      </c>
      <c r="I26" s="47">
        <v>102</v>
      </c>
      <c r="J26" s="55">
        <v>97.29806329711856</v>
      </c>
      <c r="K26" s="46">
        <f t="shared" si="1"/>
        <v>-4.7019367028814401</v>
      </c>
      <c r="L26" s="47">
        <v>10.826000000000001</v>
      </c>
      <c r="M26" s="55">
        <v>10.298999999999999</v>
      </c>
      <c r="N26" s="46">
        <f t="shared" si="2"/>
        <v>-0.52700000000000102</v>
      </c>
      <c r="O26" s="47">
        <v>148.036</v>
      </c>
      <c r="P26" s="55">
        <v>187.542</v>
      </c>
      <c r="Q26" s="46">
        <f t="shared" si="3"/>
        <v>39.506</v>
      </c>
      <c r="R26" s="58">
        <v>7.3</v>
      </c>
      <c r="S26" s="60">
        <v>12.8</v>
      </c>
      <c r="T26" s="62">
        <f t="shared" si="4"/>
        <v>5.5000000000000009</v>
      </c>
      <c r="U26" s="47">
        <v>298.721</v>
      </c>
      <c r="V26" s="55">
        <v>263.86599999999999</v>
      </c>
      <c r="W26" s="46">
        <f t="shared" si="5"/>
        <v>-34.855000000000018</v>
      </c>
    </row>
    <row r="27" spans="1:25" x14ac:dyDescent="0.25">
      <c r="A27" s="22">
        <v>4</v>
      </c>
      <c r="B27" s="25" t="s">
        <v>67</v>
      </c>
      <c r="C27" s="44">
        <v>46776</v>
      </c>
      <c r="D27" s="130">
        <v>29</v>
      </c>
      <c r="E27" s="130">
        <v>29</v>
      </c>
      <c r="F27" s="44">
        <f t="shared" si="0"/>
        <v>0</v>
      </c>
      <c r="G27" s="142">
        <v>41</v>
      </c>
      <c r="H27" s="146">
        <v>71</v>
      </c>
      <c r="I27" s="47">
        <v>44.3</v>
      </c>
      <c r="J27" s="55">
        <v>44.142295194116642</v>
      </c>
      <c r="K27" s="46">
        <f t="shared" si="1"/>
        <v>-0.15770480588335545</v>
      </c>
      <c r="L27" s="47">
        <v>20.646999999999998</v>
      </c>
      <c r="M27" s="55">
        <v>20.648</v>
      </c>
      <c r="N27" s="46">
        <f t="shared" si="2"/>
        <v>1.0000000000012221E-3</v>
      </c>
      <c r="O27" s="47">
        <v>243.8</v>
      </c>
      <c r="P27" s="55">
        <v>272.221</v>
      </c>
      <c r="Q27" s="46">
        <f t="shared" si="3"/>
        <v>28.420999999999992</v>
      </c>
      <c r="R27" s="58">
        <v>20.8</v>
      </c>
      <c r="S27" s="60">
        <v>38.1</v>
      </c>
      <c r="T27" s="62">
        <f t="shared" si="4"/>
        <v>17.3</v>
      </c>
      <c r="U27" s="47">
        <v>478.3</v>
      </c>
      <c r="V27" s="55">
        <v>478.33100000000002</v>
      </c>
      <c r="W27" s="46">
        <f t="shared" si="5"/>
        <v>3.1000000000005912E-2</v>
      </c>
    </row>
    <row r="28" spans="1:25" x14ac:dyDescent="0.25">
      <c r="A28" s="21">
        <v>5</v>
      </c>
      <c r="B28" s="25" t="s">
        <v>51</v>
      </c>
      <c r="C28" s="44">
        <v>22392</v>
      </c>
      <c r="D28" s="130">
        <v>25</v>
      </c>
      <c r="E28" s="130">
        <v>25</v>
      </c>
      <c r="F28" s="44">
        <f t="shared" si="0"/>
        <v>0</v>
      </c>
      <c r="G28" s="142">
        <v>22</v>
      </c>
      <c r="H28" s="145">
        <v>114</v>
      </c>
      <c r="I28" s="47">
        <v>72.400000000000006</v>
      </c>
      <c r="J28" s="55">
        <v>74.553411932833157</v>
      </c>
      <c r="K28" s="46">
        <f t="shared" si="1"/>
        <v>2.1534119328331514</v>
      </c>
      <c r="L28" s="47">
        <v>16.484000000000002</v>
      </c>
      <c r="M28" s="55">
        <v>16.693999999999999</v>
      </c>
      <c r="N28" s="46">
        <f t="shared" si="2"/>
        <v>0.2099999999999973</v>
      </c>
      <c r="O28" s="47">
        <v>171.886</v>
      </c>
      <c r="P28" s="55">
        <v>186.89700000000002</v>
      </c>
      <c r="Q28" s="46">
        <f t="shared" si="3"/>
        <v>15.011000000000024</v>
      </c>
      <c r="R28" s="58">
        <v>4</v>
      </c>
      <c r="S28" s="60">
        <v>1.482</v>
      </c>
      <c r="T28" s="62">
        <f t="shared" si="4"/>
        <v>-2.5179999999999998</v>
      </c>
      <c r="U28" s="47">
        <v>472.66500000000002</v>
      </c>
      <c r="V28" s="55">
        <v>476.56200000000001</v>
      </c>
      <c r="W28" s="46">
        <f t="shared" si="5"/>
        <v>3.8969999999999914</v>
      </c>
    </row>
    <row r="29" spans="1:25" x14ac:dyDescent="0.25">
      <c r="A29" s="22">
        <v>6</v>
      </c>
      <c r="B29" s="25" t="s">
        <v>52</v>
      </c>
      <c r="C29" s="44">
        <v>20575</v>
      </c>
      <c r="D29" s="130">
        <v>25</v>
      </c>
      <c r="E29" s="130">
        <v>25</v>
      </c>
      <c r="F29" s="44">
        <f t="shared" si="0"/>
        <v>0</v>
      </c>
      <c r="G29" s="142">
        <v>24</v>
      </c>
      <c r="H29" s="145">
        <v>104</v>
      </c>
      <c r="I29" s="47">
        <v>57.8</v>
      </c>
      <c r="J29" s="55">
        <v>58.162818955042525</v>
      </c>
      <c r="K29" s="46">
        <f t="shared" si="1"/>
        <v>0.36281895504252759</v>
      </c>
      <c r="L29" s="47">
        <v>12.054</v>
      </c>
      <c r="M29" s="55">
        <v>11.967000000000001</v>
      </c>
      <c r="N29" s="46">
        <f t="shared" si="2"/>
        <v>-8.6999999999999744E-2</v>
      </c>
      <c r="O29" s="47">
        <v>128.715</v>
      </c>
      <c r="P29" s="55">
        <v>141.654</v>
      </c>
      <c r="Q29" s="46">
        <f t="shared" si="3"/>
        <v>12.938999999999993</v>
      </c>
      <c r="R29" s="58">
        <v>3.5</v>
      </c>
      <c r="S29" s="60">
        <v>1.03</v>
      </c>
      <c r="T29" s="62">
        <f t="shared" si="4"/>
        <v>-2.4699999999999998</v>
      </c>
      <c r="U29" s="47">
        <v>269.82499999999999</v>
      </c>
      <c r="V29" s="55">
        <v>254.66399999999999</v>
      </c>
      <c r="W29" s="46">
        <f t="shared" si="5"/>
        <v>-15.161000000000001</v>
      </c>
    </row>
    <row r="30" spans="1:25" x14ac:dyDescent="0.25">
      <c r="A30" s="22">
        <v>7</v>
      </c>
      <c r="B30" s="25" t="s">
        <v>68</v>
      </c>
      <c r="C30" s="44">
        <v>53032</v>
      </c>
      <c r="D30" s="130">
        <v>31</v>
      </c>
      <c r="E30" s="130">
        <v>31</v>
      </c>
      <c r="F30" s="44">
        <f t="shared" si="0"/>
        <v>0</v>
      </c>
      <c r="G30" s="142">
        <v>32</v>
      </c>
      <c r="H30" s="146">
        <v>97</v>
      </c>
      <c r="I30" s="47">
        <v>52.2</v>
      </c>
      <c r="J30" s="55">
        <v>52.852994418464327</v>
      </c>
      <c r="K30" s="46">
        <f t="shared" si="1"/>
        <v>0.65299441846432416</v>
      </c>
      <c r="L30" s="47">
        <v>28.024999999999999</v>
      </c>
      <c r="M30" s="55">
        <v>28.029</v>
      </c>
      <c r="N30" s="46">
        <f t="shared" si="2"/>
        <v>4.0000000000013358E-3</v>
      </c>
      <c r="O30" s="47">
        <v>254.63</v>
      </c>
      <c r="P30" s="55">
        <v>279.18099999999998</v>
      </c>
      <c r="Q30" s="46">
        <f t="shared" si="3"/>
        <v>24.550999999999988</v>
      </c>
      <c r="R30" s="58">
        <v>37</v>
      </c>
      <c r="S30" s="60">
        <v>37</v>
      </c>
      <c r="T30" s="62">
        <f t="shared" si="4"/>
        <v>0</v>
      </c>
      <c r="U30" s="47">
        <v>564.35500000000002</v>
      </c>
      <c r="V30" s="55">
        <v>564.47500000000002</v>
      </c>
      <c r="W30" s="46">
        <f t="shared" si="5"/>
        <v>0.12000000000000455</v>
      </c>
    </row>
    <row r="31" spans="1:25" x14ac:dyDescent="0.25">
      <c r="A31" s="22">
        <v>8</v>
      </c>
      <c r="B31" s="25" t="s">
        <v>69</v>
      </c>
      <c r="C31" s="44">
        <v>50094</v>
      </c>
      <c r="D31" s="130">
        <v>31</v>
      </c>
      <c r="E31" s="130">
        <v>31</v>
      </c>
      <c r="F31" s="44">
        <f t="shared" si="0"/>
        <v>0</v>
      </c>
      <c r="G31" s="142">
        <v>40</v>
      </c>
      <c r="H31" s="146">
        <v>78</v>
      </c>
      <c r="I31" s="47">
        <v>52.3</v>
      </c>
      <c r="J31" s="55">
        <v>52.269732902143971</v>
      </c>
      <c r="K31" s="46">
        <f t="shared" si="1"/>
        <v>-3.0267097856025771E-2</v>
      </c>
      <c r="L31" s="47">
        <v>26.184000000000001</v>
      </c>
      <c r="M31" s="55">
        <v>26.184000000000001</v>
      </c>
      <c r="N31" s="46">
        <f t="shared" si="2"/>
        <v>0</v>
      </c>
      <c r="O31" s="47">
        <v>265.55399999999997</v>
      </c>
      <c r="P31" s="55">
        <v>381.85500000000002</v>
      </c>
      <c r="Q31" s="46">
        <f t="shared" si="3"/>
        <v>116.30100000000004</v>
      </c>
      <c r="R31" s="58">
        <v>23.9</v>
      </c>
      <c r="S31" s="60">
        <v>20.9</v>
      </c>
      <c r="T31" s="62">
        <f t="shared" si="4"/>
        <v>-3</v>
      </c>
      <c r="U31" s="47">
        <v>673.03700000000003</v>
      </c>
      <c r="V31" s="55">
        <v>676.577</v>
      </c>
      <c r="W31" s="46">
        <f t="shared" si="5"/>
        <v>3.5399999999999636</v>
      </c>
    </row>
    <row r="32" spans="1:25" x14ac:dyDescent="0.25">
      <c r="A32" s="22">
        <v>9</v>
      </c>
      <c r="B32" s="25" t="s">
        <v>54</v>
      </c>
      <c r="C32" s="44">
        <v>30086</v>
      </c>
      <c r="D32" s="130">
        <v>33</v>
      </c>
      <c r="E32" s="130">
        <v>33</v>
      </c>
      <c r="F32" s="44">
        <f t="shared" si="0"/>
        <v>0</v>
      </c>
      <c r="G32" s="142">
        <v>33</v>
      </c>
      <c r="H32" s="146">
        <v>100</v>
      </c>
      <c r="I32" s="47">
        <v>65.8</v>
      </c>
      <c r="J32" s="55">
        <v>66.609054045070792</v>
      </c>
      <c r="K32" s="46">
        <f t="shared" si="1"/>
        <v>0.80905404507079481</v>
      </c>
      <c r="L32" s="47">
        <v>20.04</v>
      </c>
      <c r="M32" s="55">
        <v>20.04</v>
      </c>
      <c r="N32" s="46">
        <f t="shared" si="2"/>
        <v>0</v>
      </c>
      <c r="O32" s="47">
        <v>292.65600000000001</v>
      </c>
      <c r="P32" s="55">
        <v>308.41999999999996</v>
      </c>
      <c r="Q32" s="46">
        <f t="shared" si="3"/>
        <v>15.763999999999953</v>
      </c>
      <c r="R32" s="58">
        <v>24</v>
      </c>
      <c r="S32" s="60">
        <v>17</v>
      </c>
      <c r="T32" s="62">
        <f t="shared" si="4"/>
        <v>-7</v>
      </c>
      <c r="U32" s="47">
        <v>500.245</v>
      </c>
      <c r="V32" s="55">
        <v>500.25</v>
      </c>
      <c r="W32" s="46">
        <f t="shared" si="5"/>
        <v>4.9999999999954525E-3</v>
      </c>
    </row>
    <row r="33" spans="1:23" x14ac:dyDescent="0.25">
      <c r="A33" s="22">
        <v>10</v>
      </c>
      <c r="B33" s="25" t="s">
        <v>55</v>
      </c>
      <c r="C33" s="63">
        <v>46078</v>
      </c>
      <c r="D33" s="130">
        <v>33</v>
      </c>
      <c r="E33" s="130">
        <v>33</v>
      </c>
      <c r="F33" s="44">
        <f t="shared" si="0"/>
        <v>0</v>
      </c>
      <c r="G33" s="142">
        <v>33</v>
      </c>
      <c r="H33" s="145">
        <v>100</v>
      </c>
      <c r="I33" s="47">
        <v>44.9</v>
      </c>
      <c r="J33" s="55">
        <v>46.267199097183038</v>
      </c>
      <c r="K33" s="46">
        <f t="shared" si="1"/>
        <v>1.3671990971830397</v>
      </c>
      <c r="L33" s="47">
        <v>21.033000000000001</v>
      </c>
      <c r="M33" s="55">
        <v>21.318999999999999</v>
      </c>
      <c r="N33" s="46">
        <f t="shared" si="2"/>
        <v>0.28599999999999781</v>
      </c>
      <c r="O33" s="47">
        <v>184.768</v>
      </c>
      <c r="P33" s="55">
        <v>239.35</v>
      </c>
      <c r="Q33" s="46">
        <f t="shared" si="3"/>
        <v>54.581999999999994</v>
      </c>
      <c r="R33" s="58">
        <v>18.2</v>
      </c>
      <c r="S33" s="60">
        <v>16.864999999999998</v>
      </c>
      <c r="T33" s="62">
        <f t="shared" si="4"/>
        <v>-1.3350000000000009</v>
      </c>
      <c r="U33" s="47">
        <v>561.99599999999998</v>
      </c>
      <c r="V33" s="55">
        <v>570.20399999999995</v>
      </c>
      <c r="W33" s="46">
        <f t="shared" si="5"/>
        <v>8.20799999999997</v>
      </c>
    </row>
    <row r="34" spans="1:23" x14ac:dyDescent="0.25">
      <c r="A34" s="21">
        <v>11</v>
      </c>
      <c r="B34" s="25" t="s">
        <v>70</v>
      </c>
      <c r="C34" s="44">
        <v>50753</v>
      </c>
      <c r="D34" s="130">
        <v>23</v>
      </c>
      <c r="E34" s="130">
        <v>23</v>
      </c>
      <c r="F34" s="44">
        <f t="shared" si="0"/>
        <v>0</v>
      </c>
      <c r="G34" s="142">
        <v>21</v>
      </c>
      <c r="H34" s="145">
        <v>105</v>
      </c>
      <c r="I34" s="47">
        <v>45.9</v>
      </c>
      <c r="J34" s="55">
        <v>47.973518806770045</v>
      </c>
      <c r="K34" s="46">
        <f t="shared" si="1"/>
        <v>2.0735188067700463</v>
      </c>
      <c r="L34" s="47">
        <v>24.245000000000001</v>
      </c>
      <c r="M34" s="55">
        <v>24.347999999999999</v>
      </c>
      <c r="N34" s="46">
        <f t="shared" si="2"/>
        <v>0.10299999999999798</v>
      </c>
      <c r="O34" s="47">
        <v>202.20500000000001</v>
      </c>
      <c r="P34" s="55">
        <v>192.38400000000001</v>
      </c>
      <c r="Q34" s="46">
        <f t="shared" si="3"/>
        <v>-9.820999999999998</v>
      </c>
      <c r="R34" s="58">
        <v>9.1999999999999993</v>
      </c>
      <c r="S34" s="60">
        <v>2.44</v>
      </c>
      <c r="T34" s="62">
        <f t="shared" si="4"/>
        <v>-6.76</v>
      </c>
      <c r="U34" s="47">
        <v>611.97400000000005</v>
      </c>
      <c r="V34" s="55">
        <v>565.70900000000006</v>
      </c>
      <c r="W34" s="46">
        <f t="shared" si="5"/>
        <v>-46.264999999999986</v>
      </c>
    </row>
    <row r="35" spans="1:23" ht="15" customHeight="1" x14ac:dyDescent="0.25">
      <c r="A35" s="22">
        <v>12</v>
      </c>
      <c r="B35" s="25" t="s">
        <v>71</v>
      </c>
      <c r="C35" s="64">
        <v>19768</v>
      </c>
      <c r="D35" s="134">
        <v>23</v>
      </c>
      <c r="E35" s="130">
        <v>23</v>
      </c>
      <c r="F35" s="44">
        <f t="shared" si="0"/>
        <v>0</v>
      </c>
      <c r="G35" s="142">
        <v>18</v>
      </c>
      <c r="H35" s="145">
        <v>128</v>
      </c>
      <c r="I35" s="48">
        <v>76</v>
      </c>
      <c r="J35" s="55">
        <v>77.488870902468634</v>
      </c>
      <c r="K35" s="46">
        <f t="shared" si="1"/>
        <v>1.4888709024686335</v>
      </c>
      <c r="L35" s="48">
        <v>15.51</v>
      </c>
      <c r="M35" s="55">
        <v>15.318</v>
      </c>
      <c r="N35" s="46">
        <f t="shared" si="2"/>
        <v>-0.19200000000000017</v>
      </c>
      <c r="O35" s="48">
        <v>155.43100000000001</v>
      </c>
      <c r="P35" s="55">
        <v>168.47</v>
      </c>
      <c r="Q35" s="46">
        <f t="shared" si="3"/>
        <v>13.038999999999987</v>
      </c>
      <c r="R35" s="59">
        <v>3.9</v>
      </c>
      <c r="S35" s="60">
        <v>1.6</v>
      </c>
      <c r="T35" s="62">
        <f t="shared" si="4"/>
        <v>-2.2999999999999998</v>
      </c>
      <c r="U35" s="48">
        <v>392.66399999999999</v>
      </c>
      <c r="V35" s="55">
        <v>370.13099999999997</v>
      </c>
      <c r="W35" s="46">
        <f t="shared" si="5"/>
        <v>-22.533000000000015</v>
      </c>
    </row>
    <row r="36" spans="1:23" ht="15.75" customHeight="1" x14ac:dyDescent="0.25">
      <c r="A36" s="22">
        <v>13</v>
      </c>
      <c r="B36" s="25" t="s">
        <v>58</v>
      </c>
      <c r="C36" s="44">
        <v>42615</v>
      </c>
      <c r="D36" s="130">
        <v>21</v>
      </c>
      <c r="E36" s="130">
        <v>21</v>
      </c>
      <c r="F36" s="44">
        <f t="shared" si="0"/>
        <v>0</v>
      </c>
      <c r="G36" s="142">
        <v>21</v>
      </c>
      <c r="H36" s="145">
        <v>100</v>
      </c>
      <c r="I36" s="47">
        <v>43.9</v>
      </c>
      <c r="J36" s="55">
        <v>44.310688724627475</v>
      </c>
      <c r="K36" s="46">
        <f t="shared" si="1"/>
        <v>0.41068872462747663</v>
      </c>
      <c r="L36" s="47">
        <v>18.882999999999999</v>
      </c>
      <c r="M36" s="55">
        <v>18.882999999999999</v>
      </c>
      <c r="N36" s="46">
        <f t="shared" si="2"/>
        <v>0</v>
      </c>
      <c r="O36" s="47">
        <v>177.92500000000001</v>
      </c>
      <c r="P36" s="55">
        <v>198.50900000000001</v>
      </c>
      <c r="Q36" s="46">
        <f t="shared" si="3"/>
        <v>20.584000000000003</v>
      </c>
      <c r="R36" s="58">
        <v>25.4</v>
      </c>
      <c r="S36" s="60">
        <v>6.6</v>
      </c>
      <c r="T36" s="62">
        <f t="shared" si="4"/>
        <v>-18.799999999999997</v>
      </c>
      <c r="U36" s="47">
        <v>464.53</v>
      </c>
      <c r="V36" s="55">
        <v>464.58699999999999</v>
      </c>
      <c r="W36" s="46">
        <f t="shared" si="5"/>
        <v>5.7000000000016371E-2</v>
      </c>
    </row>
    <row r="37" spans="1:23" x14ac:dyDescent="0.25">
      <c r="A37" s="22">
        <v>14</v>
      </c>
      <c r="B37" s="25" t="s">
        <v>60</v>
      </c>
      <c r="C37" s="44">
        <v>21112</v>
      </c>
      <c r="D37" s="130">
        <v>33</v>
      </c>
      <c r="E37" s="130">
        <v>28</v>
      </c>
      <c r="F37" s="44">
        <f t="shared" si="0"/>
        <v>-5</v>
      </c>
      <c r="G37" s="142">
        <v>24</v>
      </c>
      <c r="H37" s="145">
        <v>117</v>
      </c>
      <c r="I37" s="47">
        <v>66.7</v>
      </c>
      <c r="J37" s="55">
        <v>68.439749905267149</v>
      </c>
      <c r="K37" s="46">
        <f t="shared" si="1"/>
        <v>1.7397499052671463</v>
      </c>
      <c r="L37" s="47">
        <v>14.449</v>
      </c>
      <c r="M37" s="55">
        <v>14.449</v>
      </c>
      <c r="N37" s="46">
        <f t="shared" si="2"/>
        <v>0</v>
      </c>
      <c r="O37" s="47">
        <v>129.44800000000001</v>
      </c>
      <c r="P37" s="55">
        <v>137.21199999999999</v>
      </c>
      <c r="Q37" s="46">
        <f t="shared" si="3"/>
        <v>7.7639999999999816</v>
      </c>
      <c r="R37" s="58">
        <v>0</v>
      </c>
      <c r="S37" s="60">
        <v>0</v>
      </c>
      <c r="T37" s="62">
        <f t="shared" si="4"/>
        <v>0</v>
      </c>
      <c r="U37" s="47">
        <v>278.79199999999997</v>
      </c>
      <c r="V37" s="55">
        <v>278.34199999999998</v>
      </c>
      <c r="W37" s="46">
        <f t="shared" si="5"/>
        <v>-0.44999999999998863</v>
      </c>
    </row>
    <row r="38" spans="1:23" x14ac:dyDescent="0.25">
      <c r="A38" s="22">
        <v>15</v>
      </c>
      <c r="B38" s="25" t="s">
        <v>62</v>
      </c>
      <c r="C38" s="65">
        <v>13996</v>
      </c>
      <c r="D38" s="130">
        <v>19</v>
      </c>
      <c r="E38" s="130">
        <v>19</v>
      </c>
      <c r="F38" s="44">
        <f t="shared" si="0"/>
        <v>0</v>
      </c>
      <c r="G38" s="142">
        <v>17</v>
      </c>
      <c r="H38" s="145">
        <v>112</v>
      </c>
      <c r="I38" s="47">
        <v>72.5</v>
      </c>
      <c r="J38" s="55">
        <v>75.121463275221487</v>
      </c>
      <c r="K38" s="46">
        <f t="shared" si="1"/>
        <v>2.6214632752214868</v>
      </c>
      <c r="L38" s="47">
        <v>10.454000000000001</v>
      </c>
      <c r="M38" s="55">
        <v>10.513999999999999</v>
      </c>
      <c r="N38" s="46">
        <f t="shared" si="2"/>
        <v>5.9999999999998721E-2</v>
      </c>
      <c r="O38" s="47">
        <v>110.63</v>
      </c>
      <c r="P38" s="55">
        <v>145.68799999999999</v>
      </c>
      <c r="Q38" s="46">
        <f t="shared" si="3"/>
        <v>35.057999999999993</v>
      </c>
      <c r="R38" s="58">
        <v>31.1</v>
      </c>
      <c r="S38" s="60">
        <v>16.681000000000001</v>
      </c>
      <c r="T38" s="62">
        <f t="shared" si="4"/>
        <v>-14.419</v>
      </c>
      <c r="U38" s="47">
        <v>260.61900000000003</v>
      </c>
      <c r="V38" s="55">
        <v>261.166</v>
      </c>
      <c r="W38" s="46">
        <f t="shared" si="5"/>
        <v>0.54699999999996862</v>
      </c>
    </row>
    <row r="39" spans="1:23" ht="15.75" customHeight="1" x14ac:dyDescent="0.25">
      <c r="A39" s="22">
        <v>16</v>
      </c>
      <c r="B39" s="25" t="s">
        <v>64</v>
      </c>
      <c r="C39" s="44">
        <v>20112</v>
      </c>
      <c r="D39" s="130">
        <v>20</v>
      </c>
      <c r="E39" s="147">
        <v>20</v>
      </c>
      <c r="F39" s="44">
        <f t="shared" si="0"/>
        <v>0</v>
      </c>
      <c r="G39" s="142">
        <v>20</v>
      </c>
      <c r="H39" s="146">
        <v>100</v>
      </c>
      <c r="I39" s="47">
        <v>68.400000000000006</v>
      </c>
      <c r="J39" s="55">
        <v>70.912887828162297</v>
      </c>
      <c r="K39" s="46">
        <f t="shared" si="1"/>
        <v>2.5128878281622917</v>
      </c>
      <c r="L39" s="47">
        <v>14.253</v>
      </c>
      <c r="M39" s="55">
        <v>14.262</v>
      </c>
      <c r="N39" s="46">
        <f t="shared" si="2"/>
        <v>9.0000000000003411E-3</v>
      </c>
      <c r="O39" s="47">
        <v>119.795</v>
      </c>
      <c r="P39" s="55">
        <v>149.34199999999998</v>
      </c>
      <c r="Q39" s="46">
        <f t="shared" si="3"/>
        <v>29.546999999999983</v>
      </c>
      <c r="R39" s="58">
        <v>1.2</v>
      </c>
      <c r="S39" s="60">
        <v>1.1000000000000001</v>
      </c>
      <c r="T39" s="62">
        <f t="shared" si="4"/>
        <v>-9.9999999999999867E-2</v>
      </c>
      <c r="U39" s="47">
        <v>257.827</v>
      </c>
      <c r="V39" s="55">
        <v>254.19</v>
      </c>
      <c r="W39" s="46">
        <f t="shared" si="5"/>
        <v>-3.6370000000000005</v>
      </c>
    </row>
    <row r="40" spans="1:23" x14ac:dyDescent="0.25">
      <c r="A40" s="22">
        <v>17</v>
      </c>
      <c r="B40" s="25" t="s">
        <v>65</v>
      </c>
      <c r="C40" s="44">
        <v>16920</v>
      </c>
      <c r="D40" s="130">
        <v>21</v>
      </c>
      <c r="E40" s="130">
        <v>21</v>
      </c>
      <c r="F40" s="44">
        <f t="shared" si="0"/>
        <v>0</v>
      </c>
      <c r="G40" s="142">
        <v>18</v>
      </c>
      <c r="H40" s="145">
        <v>117</v>
      </c>
      <c r="I40" s="47">
        <v>87.7</v>
      </c>
      <c r="J40" s="55">
        <v>90.011820330969272</v>
      </c>
      <c r="K40" s="46">
        <f t="shared" si="1"/>
        <v>2.3118203309692689</v>
      </c>
      <c r="L40" s="47">
        <v>15.225</v>
      </c>
      <c r="M40" s="55">
        <v>15.23</v>
      </c>
      <c r="N40" s="46">
        <f t="shared" si="2"/>
        <v>5.0000000000007816E-3</v>
      </c>
      <c r="O40" s="47">
        <v>152.434</v>
      </c>
      <c r="P40" s="55">
        <v>187.209</v>
      </c>
      <c r="Q40" s="46">
        <f t="shared" si="3"/>
        <v>34.775000000000006</v>
      </c>
      <c r="R40" s="58">
        <v>42.4</v>
      </c>
      <c r="S40" s="60">
        <v>16.7</v>
      </c>
      <c r="T40" s="62">
        <f t="shared" si="4"/>
        <v>-25.7</v>
      </c>
      <c r="U40" s="56">
        <v>381.23200000000003</v>
      </c>
      <c r="V40" s="55">
        <v>382.84199999999998</v>
      </c>
      <c r="W40" s="46">
        <f t="shared" si="5"/>
        <v>1.6099999999999568</v>
      </c>
    </row>
    <row r="41" spans="1:23" x14ac:dyDescent="0.25">
      <c r="A41" s="22">
        <v>18</v>
      </c>
      <c r="B41" s="25" t="s">
        <v>66</v>
      </c>
      <c r="C41" s="44">
        <v>26842</v>
      </c>
      <c r="D41" s="130">
        <v>25</v>
      </c>
      <c r="E41" s="130">
        <v>25</v>
      </c>
      <c r="F41" s="44">
        <f t="shared" si="0"/>
        <v>0</v>
      </c>
      <c r="G41" s="142">
        <v>21</v>
      </c>
      <c r="H41" s="145">
        <v>119</v>
      </c>
      <c r="I41" s="47">
        <v>56.3</v>
      </c>
      <c r="J41" s="55">
        <v>57.160420236942109</v>
      </c>
      <c r="K41" s="46">
        <f t="shared" si="1"/>
        <v>0.86042023694211167</v>
      </c>
      <c r="L41" s="47">
        <v>15.391</v>
      </c>
      <c r="M41" s="55">
        <v>15.343</v>
      </c>
      <c r="N41" s="46">
        <f t="shared" si="2"/>
        <v>-4.8000000000000043E-2</v>
      </c>
      <c r="O41" s="47">
        <v>164.17500000000001</v>
      </c>
      <c r="P41" s="55">
        <v>197.09700000000001</v>
      </c>
      <c r="Q41" s="46">
        <f t="shared" si="3"/>
        <v>32.921999999999997</v>
      </c>
      <c r="R41" s="58">
        <v>10.199999999999999</v>
      </c>
      <c r="S41" s="60">
        <v>7.7279999999999998</v>
      </c>
      <c r="T41" s="62">
        <f t="shared" si="4"/>
        <v>-2.4719999999999995</v>
      </c>
      <c r="U41" s="47">
        <v>432.96499999999997</v>
      </c>
      <c r="V41" s="55">
        <v>420.065</v>
      </c>
      <c r="W41" s="46">
        <f t="shared" si="5"/>
        <v>-12.899999999999977</v>
      </c>
    </row>
    <row r="42" spans="1:23" s="19" customFormat="1" ht="27" customHeight="1" x14ac:dyDescent="0.25">
      <c r="A42" s="90" t="s">
        <v>87</v>
      </c>
      <c r="B42" s="91"/>
      <c r="C42" s="66">
        <f>SUM(C24:C41)</f>
        <v>555560</v>
      </c>
      <c r="D42" s="148">
        <f t="shared" ref="D42:G42" si="11">SUM(D24:D41)</f>
        <v>463</v>
      </c>
      <c r="E42" s="148">
        <f t="shared" si="11"/>
        <v>457</v>
      </c>
      <c r="F42" s="148">
        <f t="shared" si="0"/>
        <v>-6</v>
      </c>
      <c r="G42" s="148">
        <f t="shared" si="11"/>
        <v>450</v>
      </c>
      <c r="H42" s="149">
        <f>E42/G42*100</f>
        <v>101.55555555555556</v>
      </c>
      <c r="I42" s="50">
        <v>56.2</v>
      </c>
      <c r="J42" s="50">
        <v>57.244222046223634</v>
      </c>
      <c r="K42" s="50">
        <f t="shared" si="1"/>
        <v>1.0442220462236307</v>
      </c>
      <c r="L42" s="50">
        <f t="shared" ref="L42" si="12">SUM(L24:L41)</f>
        <v>317.59700000000004</v>
      </c>
      <c r="M42" s="50">
        <v>318.02600000000007</v>
      </c>
      <c r="N42" s="50">
        <f t="shared" si="2"/>
        <v>0.42900000000003047</v>
      </c>
      <c r="O42" s="50">
        <f t="shared" ref="O42" si="13">SUM(O24:O41)</f>
        <v>3212.4310000000005</v>
      </c>
      <c r="P42" s="50">
        <v>3710.9780000000001</v>
      </c>
      <c r="Q42" s="50">
        <f t="shared" si="3"/>
        <v>498.54699999999957</v>
      </c>
      <c r="R42" s="50">
        <f t="shared" ref="R42:S42" si="14">SUM(R24:R41)</f>
        <v>288.79999999999995</v>
      </c>
      <c r="S42" s="50">
        <f t="shared" si="14"/>
        <v>235.126</v>
      </c>
      <c r="T42" s="50">
        <f t="shared" si="4"/>
        <v>-53.67399999999995</v>
      </c>
      <c r="U42" s="50">
        <f t="shared" ref="U42" si="15">SUM(U24:U41)</f>
        <v>7608.2839999999997</v>
      </c>
      <c r="V42" s="50">
        <v>7491.1679999999988</v>
      </c>
      <c r="W42" s="50">
        <f t="shared" si="5"/>
        <v>-117.11600000000089</v>
      </c>
    </row>
    <row r="43" spans="1:23" s="20" customFormat="1" ht="27.75" customHeight="1" x14ac:dyDescent="0.25">
      <c r="A43" s="94" t="s">
        <v>73</v>
      </c>
      <c r="B43" s="95"/>
      <c r="C43" s="67">
        <f>C23+C42</f>
        <v>2633446</v>
      </c>
      <c r="D43" s="136">
        <f t="shared" ref="D43:E43" si="16">SUM(D23,D42)</f>
        <v>613</v>
      </c>
      <c r="E43" s="136">
        <f t="shared" si="16"/>
        <v>599</v>
      </c>
      <c r="F43" s="67">
        <f t="shared" si="0"/>
        <v>-14</v>
      </c>
      <c r="G43" s="67">
        <v>635</v>
      </c>
      <c r="H43" s="51">
        <v>94.2</v>
      </c>
      <c r="I43" s="51">
        <v>33.5</v>
      </c>
      <c r="J43" s="51">
        <v>33.359408167093619</v>
      </c>
      <c r="K43" s="51">
        <f t="shared" si="1"/>
        <v>-0.14059183290638089</v>
      </c>
      <c r="L43" s="51">
        <f t="shared" ref="L43" si="17">L23+L42</f>
        <v>896.93900000000008</v>
      </c>
      <c r="M43" s="51">
        <v>878.50200000000018</v>
      </c>
      <c r="N43" s="51">
        <f t="shared" si="2"/>
        <v>-18.436999999999898</v>
      </c>
      <c r="O43" s="51">
        <f t="shared" ref="O43" si="18">O23+O42</f>
        <v>7833.41</v>
      </c>
      <c r="P43" s="51">
        <v>9098.5730000000003</v>
      </c>
      <c r="Q43" s="51">
        <f t="shared" si="3"/>
        <v>1265.1630000000005</v>
      </c>
      <c r="R43" s="51">
        <f>R23+R42</f>
        <v>1119.0999999999999</v>
      </c>
      <c r="S43" s="51">
        <f>S23+S42</f>
        <v>1102.126</v>
      </c>
      <c r="T43" s="51">
        <f t="shared" si="4"/>
        <v>-16.973999999999933</v>
      </c>
      <c r="U43" s="51">
        <f t="shared" ref="U43" si="19">U23+U42</f>
        <v>20156.546999999999</v>
      </c>
      <c r="V43" s="51">
        <v>19544.977999999999</v>
      </c>
      <c r="W43" s="51">
        <f t="shared" si="5"/>
        <v>-611.56899999999951</v>
      </c>
    </row>
    <row r="44" spans="1:23" x14ac:dyDescent="0.25">
      <c r="A44" s="96" t="s">
        <v>14</v>
      </c>
      <c r="B44" s="96"/>
      <c r="C44" s="68">
        <f>'село 1'!C31</f>
        <v>358375</v>
      </c>
      <c r="D44" s="68">
        <f>'село 1'!D31</f>
        <v>429</v>
      </c>
      <c r="E44" s="68">
        <f>'село 1'!E31</f>
        <v>423</v>
      </c>
      <c r="F44" s="68">
        <f>'село 1'!F31</f>
        <v>-6</v>
      </c>
      <c r="G44" s="68">
        <f>'село 1'!G31</f>
        <v>434</v>
      </c>
      <c r="H44" s="68">
        <f>'село 1'!H31</f>
        <v>97.465437788018434</v>
      </c>
      <c r="I44" s="68">
        <f>'село 1'!I31</f>
        <v>60.3</v>
      </c>
      <c r="J44" s="52">
        <f>'село 1'!J31</f>
        <v>61.514614579700023</v>
      </c>
      <c r="K44" s="52">
        <f>'село 1'!K31</f>
        <v>1.2146145797000258</v>
      </c>
      <c r="L44" s="52">
        <f>'село 1'!L31</f>
        <v>221.29199999999997</v>
      </c>
      <c r="M44" s="52">
        <f>'село 1'!M31</f>
        <v>220.45299999999995</v>
      </c>
      <c r="N44" s="52">
        <f>'село 1'!N31</f>
        <v>-0.83900000000002706</v>
      </c>
      <c r="O44" s="68">
        <f>'село 1'!O31</f>
        <v>2472.3939999999998</v>
      </c>
      <c r="P44" s="52">
        <f>'село 1'!P31</f>
        <v>2732.3850000000007</v>
      </c>
      <c r="Q44" s="52">
        <f>'село 1'!Q31</f>
        <v>259.99100000000089</v>
      </c>
      <c r="R44" s="68">
        <f>'село 1'!R31</f>
        <v>86.095999999999989</v>
      </c>
      <c r="S44" s="52">
        <f>'село 1'!S31</f>
        <v>86.691000000000003</v>
      </c>
      <c r="T44" s="52">
        <f>'село 1'!T31</f>
        <v>0.59500000000000397</v>
      </c>
      <c r="U44" s="52">
        <f>'село 1'!U31</f>
        <v>5283.1750000000011</v>
      </c>
      <c r="V44" s="68">
        <f>'село 1'!V31</f>
        <v>5194.0619999999999</v>
      </c>
      <c r="W44" s="52">
        <f>'село 1'!W31</f>
        <v>-89.113000000001193</v>
      </c>
    </row>
    <row r="45" spans="1:23" x14ac:dyDescent="0.25">
      <c r="A45" s="28">
        <v>1</v>
      </c>
      <c r="B45" s="124" t="s">
        <v>80</v>
      </c>
      <c r="C45" s="74" t="s">
        <v>29</v>
      </c>
      <c r="D45" s="140">
        <v>1</v>
      </c>
      <c r="E45" s="74">
        <v>1</v>
      </c>
      <c r="F45" s="64">
        <f t="shared" si="0"/>
        <v>0</v>
      </c>
      <c r="G45" s="150">
        <v>1</v>
      </c>
      <c r="H45" s="151">
        <v>100</v>
      </c>
      <c r="I45" s="74" t="s">
        <v>29</v>
      </c>
      <c r="J45" s="74" t="s">
        <v>29</v>
      </c>
      <c r="K45" s="74" t="s">
        <v>29</v>
      </c>
      <c r="L45" s="53">
        <v>61.302999999999997</v>
      </c>
      <c r="M45" s="70">
        <v>51.043999999999997</v>
      </c>
      <c r="N45" s="49">
        <f t="shared" si="2"/>
        <v>-10.259</v>
      </c>
      <c r="O45" s="53">
        <v>193.39099999999999</v>
      </c>
      <c r="P45" s="71">
        <v>192.71799999999999</v>
      </c>
      <c r="Q45" s="49">
        <f t="shared" si="3"/>
        <v>-0.67300000000000182</v>
      </c>
      <c r="R45" s="53">
        <v>527.17700000000002</v>
      </c>
      <c r="S45" s="72">
        <v>307.50700000000001</v>
      </c>
      <c r="T45" s="49">
        <f t="shared" si="4"/>
        <v>-219.67000000000002</v>
      </c>
      <c r="U45" s="53">
        <v>1684.652</v>
      </c>
      <c r="V45" s="71">
        <v>1089.8420000000001</v>
      </c>
      <c r="W45" s="49">
        <f t="shared" si="5"/>
        <v>-594.80999999999995</v>
      </c>
    </row>
    <row r="46" spans="1:23" x14ac:dyDescent="0.25">
      <c r="A46" s="28">
        <v>2</v>
      </c>
      <c r="B46" s="25" t="s">
        <v>81</v>
      </c>
      <c r="C46" s="74" t="s">
        <v>29</v>
      </c>
      <c r="D46" s="140">
        <v>1</v>
      </c>
      <c r="E46" s="74">
        <v>1</v>
      </c>
      <c r="F46" s="64">
        <f t="shared" si="0"/>
        <v>0</v>
      </c>
      <c r="G46" s="150">
        <v>1</v>
      </c>
      <c r="H46" s="151">
        <v>100</v>
      </c>
      <c r="I46" s="74" t="s">
        <v>29</v>
      </c>
      <c r="J46" s="74" t="s">
        <v>29</v>
      </c>
      <c r="K46" s="74" t="s">
        <v>29</v>
      </c>
      <c r="L46" s="53">
        <v>43.576999999999998</v>
      </c>
      <c r="M46" s="70">
        <v>36.936999999999998</v>
      </c>
      <c r="N46" s="49">
        <f t="shared" si="2"/>
        <v>-6.6400000000000006</v>
      </c>
      <c r="O46" s="53">
        <v>270.86900000000003</v>
      </c>
      <c r="P46" s="71">
        <v>360.95499999999998</v>
      </c>
      <c r="Q46" s="49">
        <f t="shared" si="3"/>
        <v>90.085999999999956</v>
      </c>
      <c r="R46" s="53">
        <v>245.91300000000001</v>
      </c>
      <c r="S46" s="123">
        <v>73.241</v>
      </c>
      <c r="T46" s="49">
        <f t="shared" si="4"/>
        <v>-172.67200000000003</v>
      </c>
      <c r="U46" s="53">
        <v>971.19799999999998</v>
      </c>
      <c r="V46" s="71">
        <v>935.49599999999998</v>
      </c>
      <c r="W46" s="49">
        <f t="shared" si="5"/>
        <v>-35.701999999999998</v>
      </c>
    </row>
    <row r="47" spans="1:23" x14ac:dyDescent="0.25">
      <c r="A47" s="28">
        <v>3</v>
      </c>
      <c r="B47" s="25" t="s">
        <v>82</v>
      </c>
      <c r="C47" s="74" t="s">
        <v>29</v>
      </c>
      <c r="D47" s="140">
        <v>1</v>
      </c>
      <c r="E47" s="74">
        <v>1</v>
      </c>
      <c r="F47" s="64">
        <f t="shared" si="0"/>
        <v>0</v>
      </c>
      <c r="G47" s="150">
        <v>1</v>
      </c>
      <c r="H47" s="151">
        <v>100</v>
      </c>
      <c r="I47" s="74" t="s">
        <v>29</v>
      </c>
      <c r="J47" s="74" t="s">
        <v>29</v>
      </c>
      <c r="K47" s="74" t="s">
        <v>29</v>
      </c>
      <c r="L47" s="53">
        <v>3.5270000000000001</v>
      </c>
      <c r="M47" s="70">
        <v>3.5310000000000001</v>
      </c>
      <c r="N47" s="49">
        <f t="shared" si="2"/>
        <v>4.0000000000000036E-3</v>
      </c>
      <c r="O47" s="53">
        <v>64.313999999999993</v>
      </c>
      <c r="P47" s="71">
        <v>59.992000000000004</v>
      </c>
      <c r="Q47" s="49">
        <f t="shared" si="3"/>
        <v>-4.3219999999999885</v>
      </c>
      <c r="R47" s="53">
        <v>19.14</v>
      </c>
      <c r="S47" s="72">
        <v>22.158000000000001</v>
      </c>
      <c r="T47" s="49">
        <f t="shared" si="4"/>
        <v>3.0180000000000007</v>
      </c>
      <c r="U47" s="53">
        <v>337.82</v>
      </c>
      <c r="V47" s="71">
        <v>337.83699999999999</v>
      </c>
      <c r="W47" s="49">
        <f t="shared" si="5"/>
        <v>1.6999999999995907E-2</v>
      </c>
    </row>
    <row r="48" spans="1:23" s="19" customFormat="1" ht="26.25" customHeight="1" x14ac:dyDescent="0.25">
      <c r="A48" s="94" t="s">
        <v>75</v>
      </c>
      <c r="B48" s="95"/>
      <c r="C48" s="67" t="s">
        <v>29</v>
      </c>
      <c r="D48" s="136">
        <f t="shared" ref="D48" si="20">SUM(D45:D47)</f>
        <v>3</v>
      </c>
      <c r="E48" s="136">
        <v>3</v>
      </c>
      <c r="F48" s="67">
        <f t="shared" si="0"/>
        <v>0</v>
      </c>
      <c r="G48" s="67">
        <v>3</v>
      </c>
      <c r="H48" s="51">
        <v>100</v>
      </c>
      <c r="I48" s="51" t="s">
        <v>29</v>
      </c>
      <c r="J48" s="51" t="s">
        <v>29</v>
      </c>
      <c r="K48" s="51" t="s">
        <v>29</v>
      </c>
      <c r="L48" s="51">
        <f t="shared" ref="L48:M48" si="21">SUM(L45:L47)</f>
        <v>108.407</v>
      </c>
      <c r="M48" s="51">
        <f t="shared" si="21"/>
        <v>91.512</v>
      </c>
      <c r="N48" s="51">
        <f t="shared" si="2"/>
        <v>-16.894999999999996</v>
      </c>
      <c r="O48" s="51">
        <f t="shared" ref="O48" si="22">SUM(O45:O47)</f>
        <v>528.57399999999996</v>
      </c>
      <c r="P48" s="51">
        <v>613.66499999999996</v>
      </c>
      <c r="Q48" s="51">
        <f t="shared" si="3"/>
        <v>85.091000000000008</v>
      </c>
      <c r="R48" s="51">
        <f t="shared" ref="R48:S48" si="23">SUM(R45:R47)</f>
        <v>792.23</v>
      </c>
      <c r="S48" s="51">
        <f t="shared" si="23"/>
        <v>402.90600000000001</v>
      </c>
      <c r="T48" s="51">
        <f t="shared" si="4"/>
        <v>-389.32400000000001</v>
      </c>
      <c r="U48" s="51">
        <f t="shared" ref="U48" si="24">SUM(U45:U47)</f>
        <v>2993.67</v>
      </c>
      <c r="V48" s="51">
        <v>2363.1750000000002</v>
      </c>
      <c r="W48" s="51">
        <f t="shared" si="5"/>
        <v>-630.49499999999989</v>
      </c>
    </row>
    <row r="49" spans="1:23" s="19" customFormat="1" x14ac:dyDescent="0.25">
      <c r="A49" s="29" t="s">
        <v>76</v>
      </c>
      <c r="B49" s="29"/>
      <c r="C49" s="69">
        <f>C43</f>
        <v>2633446</v>
      </c>
      <c r="D49" s="132">
        <f t="shared" ref="D49:E49" si="25">SUM(D43,D48)</f>
        <v>616</v>
      </c>
      <c r="E49" s="132">
        <f t="shared" si="25"/>
        <v>602</v>
      </c>
      <c r="F49" s="132">
        <f t="shared" si="0"/>
        <v>-14</v>
      </c>
      <c r="G49" s="152">
        <v>638</v>
      </c>
      <c r="H49" s="153">
        <v>94.2</v>
      </c>
      <c r="I49" s="69">
        <f t="shared" ref="I49" si="26">SUM(I43,I48)</f>
        <v>33.5</v>
      </c>
      <c r="J49" s="69">
        <v>33.4</v>
      </c>
      <c r="K49" s="69">
        <f t="shared" si="1"/>
        <v>-0.10000000000000142</v>
      </c>
      <c r="L49" s="54">
        <f t="shared" ref="L49" si="27">SUM(L43,L48)</f>
        <v>1005.3460000000001</v>
      </c>
      <c r="M49" s="54">
        <v>970.01400000000012</v>
      </c>
      <c r="N49" s="54">
        <f t="shared" si="2"/>
        <v>-35.331999999999994</v>
      </c>
      <c r="O49" s="54">
        <f t="shared" ref="O49" si="28">SUM(O43,O48)</f>
        <v>8361.9840000000004</v>
      </c>
      <c r="P49" s="54">
        <v>9712.2380000000012</v>
      </c>
      <c r="Q49" s="54">
        <f t="shared" si="3"/>
        <v>1350.2540000000008</v>
      </c>
      <c r="R49" s="54">
        <f t="shared" ref="R49:S49" si="29">SUM(R43,R48)</f>
        <v>1911.33</v>
      </c>
      <c r="S49" s="54">
        <f t="shared" si="29"/>
        <v>1505.0319999999999</v>
      </c>
      <c r="T49" s="54">
        <f t="shared" si="4"/>
        <v>-406.298</v>
      </c>
      <c r="U49" s="54">
        <f t="shared" ref="U49" si="30">SUM(U43,U48)</f>
        <v>23150.216999999997</v>
      </c>
      <c r="V49" s="54">
        <v>21908.152999999998</v>
      </c>
      <c r="W49" s="54">
        <f t="shared" si="5"/>
        <v>-1242.0639999999985</v>
      </c>
    </row>
  </sheetData>
  <mergeCells count="15">
    <mergeCell ref="A48:B48"/>
    <mergeCell ref="A42:B42"/>
    <mergeCell ref="A23:B23"/>
    <mergeCell ref="A43:B43"/>
    <mergeCell ref="A44:B44"/>
    <mergeCell ref="L5:N5"/>
    <mergeCell ref="O5:Q5"/>
    <mergeCell ref="R5:T5"/>
    <mergeCell ref="U5:W5"/>
    <mergeCell ref="A5:A6"/>
    <mergeCell ref="B5:B6"/>
    <mergeCell ref="D5:F5"/>
    <mergeCell ref="G5:H5"/>
    <mergeCell ref="I5:K5"/>
    <mergeCell ref="C5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2" zoomScale="70" zoomScaleNormal="70" zoomScaleSheetLayoutView="84" workbookViewId="0">
      <selection activeCell="Z48" sqref="C6:Z48"/>
    </sheetView>
  </sheetViews>
  <sheetFormatPr defaultRowHeight="15" x14ac:dyDescent="0.25"/>
  <cols>
    <col min="1" max="1" width="5" customWidth="1"/>
    <col min="2" max="2" width="28.140625" customWidth="1"/>
    <col min="3" max="23" width="9.28515625" bestFit="1" customWidth="1"/>
    <col min="24" max="25" width="9.42578125" bestFit="1" customWidth="1"/>
    <col min="26" max="26" width="9" customWidth="1"/>
  </cols>
  <sheetData>
    <row r="1" spans="1:26" ht="15.75" x14ac:dyDescent="0.25">
      <c r="A1" s="2" t="s">
        <v>18</v>
      </c>
    </row>
    <row r="2" spans="1:26" s="5" customFormat="1" ht="15" customHeight="1" x14ac:dyDescent="0.25">
      <c r="A2" s="99" t="s">
        <v>6</v>
      </c>
      <c r="B2" s="99" t="s">
        <v>7</v>
      </c>
      <c r="C2" s="101" t="s">
        <v>15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04" t="s">
        <v>25</v>
      </c>
      <c r="V2" s="105"/>
      <c r="W2" s="106"/>
      <c r="X2" s="104" t="s">
        <v>16</v>
      </c>
      <c r="Y2" s="105"/>
      <c r="Z2" s="106"/>
    </row>
    <row r="3" spans="1:26" s="5" customFormat="1" ht="15" customHeight="1" x14ac:dyDescent="0.25">
      <c r="A3" s="99"/>
      <c r="B3" s="99"/>
      <c r="C3" s="101" t="s">
        <v>20</v>
      </c>
      <c r="D3" s="102"/>
      <c r="E3" s="102"/>
      <c r="F3" s="102"/>
      <c r="G3" s="102"/>
      <c r="H3" s="103"/>
      <c r="I3" s="104" t="s">
        <v>21</v>
      </c>
      <c r="J3" s="105"/>
      <c r="K3" s="106"/>
      <c r="L3" s="104" t="s">
        <v>83</v>
      </c>
      <c r="M3" s="105"/>
      <c r="N3" s="106"/>
      <c r="O3" s="104" t="s">
        <v>23</v>
      </c>
      <c r="P3" s="105"/>
      <c r="Q3" s="106"/>
      <c r="R3" s="104" t="s">
        <v>24</v>
      </c>
      <c r="S3" s="105"/>
      <c r="T3" s="106"/>
      <c r="U3" s="107"/>
      <c r="V3" s="108"/>
      <c r="W3" s="109"/>
      <c r="X3" s="107"/>
      <c r="Y3" s="108"/>
      <c r="Z3" s="109"/>
    </row>
    <row r="4" spans="1:26" s="5" customFormat="1" ht="36.75" customHeight="1" x14ac:dyDescent="0.25">
      <c r="A4" s="99"/>
      <c r="B4" s="99"/>
      <c r="C4" s="101" t="s">
        <v>19</v>
      </c>
      <c r="D4" s="102"/>
      <c r="E4" s="103"/>
      <c r="F4" s="101" t="s">
        <v>17</v>
      </c>
      <c r="G4" s="102"/>
      <c r="H4" s="103"/>
      <c r="I4" s="110"/>
      <c r="J4" s="111"/>
      <c r="K4" s="112"/>
      <c r="L4" s="110"/>
      <c r="M4" s="111"/>
      <c r="N4" s="112"/>
      <c r="O4" s="110"/>
      <c r="P4" s="111"/>
      <c r="Q4" s="112"/>
      <c r="R4" s="110"/>
      <c r="S4" s="111"/>
      <c r="T4" s="112"/>
      <c r="U4" s="110"/>
      <c r="V4" s="111"/>
      <c r="W4" s="112"/>
      <c r="X4" s="110"/>
      <c r="Y4" s="111"/>
      <c r="Z4" s="112"/>
    </row>
    <row r="5" spans="1:26" s="5" customFormat="1" ht="21" customHeight="1" x14ac:dyDescent="0.25">
      <c r="A5" s="100"/>
      <c r="B5" s="100"/>
      <c r="C5" s="35">
        <v>2019</v>
      </c>
      <c r="D5" s="35">
        <v>2021</v>
      </c>
      <c r="E5" s="11" t="s">
        <v>79</v>
      </c>
      <c r="F5" s="39">
        <v>2019</v>
      </c>
      <c r="G5" s="39">
        <v>2021</v>
      </c>
      <c r="H5" s="11" t="s">
        <v>79</v>
      </c>
      <c r="I5" s="39">
        <v>2019</v>
      </c>
      <c r="J5" s="39">
        <v>2021</v>
      </c>
      <c r="K5" s="11" t="s">
        <v>79</v>
      </c>
      <c r="L5" s="39">
        <v>2019</v>
      </c>
      <c r="M5" s="39">
        <v>2021</v>
      </c>
      <c r="N5" s="11" t="s">
        <v>79</v>
      </c>
      <c r="O5" s="39">
        <v>2019</v>
      </c>
      <c r="P5" s="39">
        <v>2021</v>
      </c>
      <c r="Q5" s="11" t="s">
        <v>79</v>
      </c>
      <c r="R5" s="39">
        <v>2019</v>
      </c>
      <c r="S5" s="39">
        <v>2021</v>
      </c>
      <c r="T5" s="11" t="s">
        <v>79</v>
      </c>
      <c r="U5" s="39">
        <v>2019</v>
      </c>
      <c r="V5" s="39">
        <v>2021</v>
      </c>
      <c r="W5" s="11" t="s">
        <v>79</v>
      </c>
      <c r="X5" s="39">
        <v>2019</v>
      </c>
      <c r="Y5" s="39">
        <v>2021</v>
      </c>
      <c r="Z5" s="11" t="s">
        <v>79</v>
      </c>
    </row>
    <row r="6" spans="1:26" s="13" customFormat="1" ht="15" customHeight="1" x14ac:dyDescent="0.25">
      <c r="A6" s="17">
        <v>1</v>
      </c>
      <c r="B6" s="16" t="s">
        <v>26</v>
      </c>
      <c r="C6" s="130">
        <v>1</v>
      </c>
      <c r="D6" s="44">
        <v>1</v>
      </c>
      <c r="E6" s="44">
        <f>D6-C6</f>
        <v>0</v>
      </c>
      <c r="F6" s="130">
        <v>0</v>
      </c>
      <c r="G6" s="44">
        <v>0</v>
      </c>
      <c r="H6" s="44">
        <f>G6-F6</f>
        <v>0</v>
      </c>
      <c r="I6" s="130">
        <v>7</v>
      </c>
      <c r="J6" s="44">
        <v>6</v>
      </c>
      <c r="K6" s="44">
        <f>J6-I6</f>
        <v>-1</v>
      </c>
      <c r="L6" s="130">
        <v>1</v>
      </c>
      <c r="M6" s="44">
        <v>6</v>
      </c>
      <c r="N6" s="44">
        <f>M6-L6</f>
        <v>5</v>
      </c>
      <c r="O6" s="130">
        <v>7</v>
      </c>
      <c r="P6" s="44">
        <v>6</v>
      </c>
      <c r="Q6" s="44">
        <f>P6-O6</f>
        <v>-1</v>
      </c>
      <c r="R6" s="130">
        <v>1</v>
      </c>
      <c r="S6" s="131">
        <v>2</v>
      </c>
      <c r="T6" s="44">
        <f>S6-R6</f>
        <v>1</v>
      </c>
      <c r="U6" s="130">
        <v>39</v>
      </c>
      <c r="V6" s="44">
        <v>33</v>
      </c>
      <c r="W6" s="44">
        <f>V6-U6</f>
        <v>-6</v>
      </c>
      <c r="X6" s="130">
        <v>32113</v>
      </c>
      <c r="Y6" s="44">
        <v>33850</v>
      </c>
      <c r="Z6" s="44">
        <f>Y6-X6</f>
        <v>1737</v>
      </c>
    </row>
    <row r="7" spans="1:26" s="14" customFormat="1" ht="15.75" customHeight="1" x14ac:dyDescent="0.25">
      <c r="A7" s="17">
        <v>2</v>
      </c>
      <c r="B7" s="16" t="s">
        <v>27</v>
      </c>
      <c r="C7" s="130">
        <v>1</v>
      </c>
      <c r="D7" s="44">
        <v>1</v>
      </c>
      <c r="E7" s="44">
        <f t="shared" ref="E7:E48" si="0">D7-C7</f>
        <v>0</v>
      </c>
      <c r="F7" s="130">
        <v>3</v>
      </c>
      <c r="G7" s="44">
        <v>2</v>
      </c>
      <c r="H7" s="44">
        <f t="shared" ref="H7:H47" si="1">G7-F7</f>
        <v>-1</v>
      </c>
      <c r="I7" s="130">
        <v>2</v>
      </c>
      <c r="J7" s="44">
        <v>1</v>
      </c>
      <c r="K7" s="44">
        <f t="shared" ref="K7:K48" si="2">J7-I7</f>
        <v>-1</v>
      </c>
      <c r="L7" s="130">
        <v>1</v>
      </c>
      <c r="M7" s="44">
        <v>1</v>
      </c>
      <c r="N7" s="44">
        <f t="shared" ref="N7:N48" si="3">M7-L7</f>
        <v>0</v>
      </c>
      <c r="O7" s="130">
        <v>14</v>
      </c>
      <c r="P7" s="44">
        <v>14</v>
      </c>
      <c r="Q7" s="44">
        <f t="shared" ref="Q7:Q48" si="4">P7-O7</f>
        <v>0</v>
      </c>
      <c r="R7" s="130">
        <v>10</v>
      </c>
      <c r="S7" s="131">
        <v>12</v>
      </c>
      <c r="T7" s="44">
        <f t="shared" ref="T7:T48" si="5">S7-R7</f>
        <v>2</v>
      </c>
      <c r="U7" s="130">
        <v>88</v>
      </c>
      <c r="V7" s="44">
        <v>84</v>
      </c>
      <c r="W7" s="44">
        <f t="shared" ref="W7:W48" si="6">V7-U7</f>
        <v>-4</v>
      </c>
      <c r="X7" s="130">
        <v>34095</v>
      </c>
      <c r="Y7" s="44">
        <v>30365</v>
      </c>
      <c r="Z7" s="44">
        <f t="shared" ref="Z7:Z48" si="7">Y7-X7</f>
        <v>-3730</v>
      </c>
    </row>
    <row r="8" spans="1:26" x14ac:dyDescent="0.25">
      <c r="A8" s="17">
        <v>3</v>
      </c>
      <c r="B8" s="16" t="s">
        <v>30</v>
      </c>
      <c r="C8" s="130">
        <v>1</v>
      </c>
      <c r="D8" s="44">
        <v>1</v>
      </c>
      <c r="E8" s="44">
        <f t="shared" si="0"/>
        <v>0</v>
      </c>
      <c r="F8" s="130">
        <v>1</v>
      </c>
      <c r="G8" s="44">
        <v>1</v>
      </c>
      <c r="H8" s="44">
        <f t="shared" si="1"/>
        <v>0</v>
      </c>
      <c r="I8" s="130">
        <v>1</v>
      </c>
      <c r="J8" s="44">
        <v>1</v>
      </c>
      <c r="K8" s="44">
        <f t="shared" si="2"/>
        <v>0</v>
      </c>
      <c r="L8" s="130">
        <v>1</v>
      </c>
      <c r="M8" s="44">
        <v>1</v>
      </c>
      <c r="N8" s="44">
        <f t="shared" si="3"/>
        <v>0</v>
      </c>
      <c r="O8" s="130">
        <v>5</v>
      </c>
      <c r="P8" s="44">
        <v>4</v>
      </c>
      <c r="Q8" s="44">
        <f t="shared" si="4"/>
        <v>-1</v>
      </c>
      <c r="R8" s="130">
        <v>0</v>
      </c>
      <c r="S8" s="131">
        <v>0</v>
      </c>
      <c r="T8" s="44">
        <f t="shared" si="5"/>
        <v>0</v>
      </c>
      <c r="U8" s="130">
        <v>43</v>
      </c>
      <c r="V8" s="44">
        <v>28</v>
      </c>
      <c r="W8" s="44">
        <f t="shared" si="6"/>
        <v>-15</v>
      </c>
      <c r="X8" s="130">
        <v>27348</v>
      </c>
      <c r="Y8" s="44">
        <v>37948</v>
      </c>
      <c r="Z8" s="44">
        <f t="shared" si="7"/>
        <v>10600</v>
      </c>
    </row>
    <row r="9" spans="1:26" x14ac:dyDescent="0.25">
      <c r="A9" s="17">
        <v>4</v>
      </c>
      <c r="B9" s="16" t="s">
        <v>31</v>
      </c>
      <c r="C9" s="130">
        <v>1</v>
      </c>
      <c r="D9" s="44">
        <v>1</v>
      </c>
      <c r="E9" s="44">
        <f t="shared" si="0"/>
        <v>0</v>
      </c>
      <c r="F9" s="130">
        <v>0</v>
      </c>
      <c r="G9" s="44">
        <v>0</v>
      </c>
      <c r="H9" s="44">
        <f t="shared" si="1"/>
        <v>0</v>
      </c>
      <c r="I9" s="130">
        <v>1</v>
      </c>
      <c r="J9" s="44">
        <v>1</v>
      </c>
      <c r="K9" s="44">
        <f t="shared" si="2"/>
        <v>0</v>
      </c>
      <c r="L9" s="130">
        <v>4</v>
      </c>
      <c r="M9" s="44">
        <v>4</v>
      </c>
      <c r="N9" s="44">
        <f t="shared" si="3"/>
        <v>0</v>
      </c>
      <c r="O9" s="130">
        <v>4</v>
      </c>
      <c r="P9" s="44">
        <v>4</v>
      </c>
      <c r="Q9" s="44">
        <f t="shared" si="4"/>
        <v>0</v>
      </c>
      <c r="R9" s="130">
        <v>4</v>
      </c>
      <c r="S9" s="131">
        <v>4</v>
      </c>
      <c r="T9" s="44">
        <f t="shared" si="5"/>
        <v>0</v>
      </c>
      <c r="U9" s="130">
        <v>25</v>
      </c>
      <c r="V9" s="44">
        <v>25</v>
      </c>
      <c r="W9" s="44">
        <f t="shared" si="6"/>
        <v>0</v>
      </c>
      <c r="X9" s="130">
        <v>34301</v>
      </c>
      <c r="Y9" s="44">
        <v>37159</v>
      </c>
      <c r="Z9" s="44">
        <f t="shared" si="7"/>
        <v>2858</v>
      </c>
    </row>
    <row r="10" spans="1:26" x14ac:dyDescent="0.25">
      <c r="A10" s="17">
        <v>5</v>
      </c>
      <c r="B10" s="16" t="s">
        <v>32</v>
      </c>
      <c r="C10" s="130">
        <v>1</v>
      </c>
      <c r="D10" s="44">
        <v>1</v>
      </c>
      <c r="E10" s="44">
        <f t="shared" si="0"/>
        <v>0</v>
      </c>
      <c r="F10" s="130">
        <v>4</v>
      </c>
      <c r="G10" s="44">
        <v>3</v>
      </c>
      <c r="H10" s="44">
        <f t="shared" si="1"/>
        <v>-1</v>
      </c>
      <c r="I10" s="130">
        <v>2</v>
      </c>
      <c r="J10" s="44">
        <v>2</v>
      </c>
      <c r="K10" s="44">
        <f t="shared" si="2"/>
        <v>0</v>
      </c>
      <c r="L10" s="130">
        <v>2</v>
      </c>
      <c r="M10" s="44">
        <v>3</v>
      </c>
      <c r="N10" s="44">
        <f t="shared" si="3"/>
        <v>1</v>
      </c>
      <c r="O10" s="130">
        <v>26</v>
      </c>
      <c r="P10" s="44">
        <v>24</v>
      </c>
      <c r="Q10" s="44">
        <f t="shared" si="4"/>
        <v>-2</v>
      </c>
      <c r="R10" s="130">
        <v>8</v>
      </c>
      <c r="S10" s="131">
        <v>8</v>
      </c>
      <c r="T10" s="44">
        <f t="shared" si="5"/>
        <v>0</v>
      </c>
      <c r="U10" s="130">
        <v>210</v>
      </c>
      <c r="V10" s="44">
        <v>192</v>
      </c>
      <c r="W10" s="44">
        <f t="shared" si="6"/>
        <v>-18</v>
      </c>
      <c r="X10" s="130">
        <v>31500</v>
      </c>
      <c r="Y10" s="44">
        <v>35484</v>
      </c>
      <c r="Z10" s="44">
        <f t="shared" si="7"/>
        <v>3984</v>
      </c>
    </row>
    <row r="11" spans="1:26" x14ac:dyDescent="0.25">
      <c r="A11" s="17">
        <v>6</v>
      </c>
      <c r="B11" s="16" t="s">
        <v>33</v>
      </c>
      <c r="C11" s="130">
        <v>1</v>
      </c>
      <c r="D11" s="44">
        <v>1</v>
      </c>
      <c r="E11" s="44">
        <f t="shared" si="0"/>
        <v>0</v>
      </c>
      <c r="F11" s="130">
        <v>1</v>
      </c>
      <c r="G11" s="44">
        <v>1</v>
      </c>
      <c r="H11" s="44">
        <f t="shared" si="1"/>
        <v>0</v>
      </c>
      <c r="I11" s="130">
        <v>1</v>
      </c>
      <c r="J11" s="44">
        <v>1</v>
      </c>
      <c r="K11" s="44">
        <f t="shared" si="2"/>
        <v>0</v>
      </c>
      <c r="L11" s="130">
        <v>8</v>
      </c>
      <c r="M11" s="44">
        <v>8</v>
      </c>
      <c r="N11" s="44">
        <f t="shared" si="3"/>
        <v>0</v>
      </c>
      <c r="O11" s="130">
        <v>8</v>
      </c>
      <c r="P11" s="44">
        <v>8</v>
      </c>
      <c r="Q11" s="44">
        <f t="shared" si="4"/>
        <v>0</v>
      </c>
      <c r="R11" s="130">
        <v>0</v>
      </c>
      <c r="S11" s="131">
        <v>2</v>
      </c>
      <c r="T11" s="44">
        <f t="shared" si="5"/>
        <v>2</v>
      </c>
      <c r="U11" s="130">
        <v>53</v>
      </c>
      <c r="V11" s="44">
        <v>53</v>
      </c>
      <c r="W11" s="44">
        <f t="shared" si="6"/>
        <v>0</v>
      </c>
      <c r="X11" s="130">
        <v>34919</v>
      </c>
      <c r="Y11" s="44">
        <v>36696</v>
      </c>
      <c r="Z11" s="44">
        <f t="shared" si="7"/>
        <v>1777</v>
      </c>
    </row>
    <row r="12" spans="1:26" x14ac:dyDescent="0.25">
      <c r="A12" s="17">
        <v>7</v>
      </c>
      <c r="B12" s="16" t="s">
        <v>74</v>
      </c>
      <c r="C12" s="130">
        <v>1</v>
      </c>
      <c r="D12" s="44">
        <v>1</v>
      </c>
      <c r="E12" s="44">
        <f t="shared" si="0"/>
        <v>0</v>
      </c>
      <c r="F12" s="130">
        <v>0</v>
      </c>
      <c r="G12" s="44">
        <v>0</v>
      </c>
      <c r="H12" s="44">
        <f t="shared" si="1"/>
        <v>0</v>
      </c>
      <c r="I12" s="130">
        <v>1</v>
      </c>
      <c r="J12" s="44">
        <v>0</v>
      </c>
      <c r="K12" s="44">
        <f t="shared" si="2"/>
        <v>-1</v>
      </c>
      <c r="L12" s="130">
        <v>1</v>
      </c>
      <c r="M12" s="44">
        <v>1</v>
      </c>
      <c r="N12" s="44">
        <f t="shared" si="3"/>
        <v>0</v>
      </c>
      <c r="O12" s="130">
        <v>2</v>
      </c>
      <c r="P12" s="44">
        <v>2</v>
      </c>
      <c r="Q12" s="44">
        <f t="shared" si="4"/>
        <v>0</v>
      </c>
      <c r="R12" s="130">
        <v>2</v>
      </c>
      <c r="S12" s="131">
        <v>2</v>
      </c>
      <c r="T12" s="44">
        <f t="shared" si="5"/>
        <v>0</v>
      </c>
      <c r="U12" s="130">
        <v>11</v>
      </c>
      <c r="V12" s="44">
        <v>9</v>
      </c>
      <c r="W12" s="44">
        <f t="shared" si="6"/>
        <v>-2</v>
      </c>
      <c r="X12" s="130">
        <v>31452</v>
      </c>
      <c r="Y12" s="44">
        <v>40892</v>
      </c>
      <c r="Z12" s="44">
        <f t="shared" si="7"/>
        <v>9440</v>
      </c>
    </row>
    <row r="13" spans="1:26" x14ac:dyDescent="0.25">
      <c r="A13" s="17">
        <v>8</v>
      </c>
      <c r="B13" s="16" t="s">
        <v>35</v>
      </c>
      <c r="C13" s="130">
        <v>1</v>
      </c>
      <c r="D13" s="44">
        <v>1</v>
      </c>
      <c r="E13" s="44">
        <f t="shared" si="0"/>
        <v>0</v>
      </c>
      <c r="F13" s="130">
        <v>1</v>
      </c>
      <c r="G13" s="44">
        <v>1</v>
      </c>
      <c r="H13" s="44">
        <f t="shared" si="1"/>
        <v>0</v>
      </c>
      <c r="I13" s="130">
        <v>1</v>
      </c>
      <c r="J13" s="44">
        <v>1</v>
      </c>
      <c r="K13" s="44">
        <f t="shared" si="2"/>
        <v>0</v>
      </c>
      <c r="L13" s="130">
        <v>5</v>
      </c>
      <c r="M13" s="44">
        <v>5</v>
      </c>
      <c r="N13" s="44">
        <f t="shared" si="3"/>
        <v>0</v>
      </c>
      <c r="O13" s="130">
        <v>7</v>
      </c>
      <c r="P13" s="44">
        <v>7</v>
      </c>
      <c r="Q13" s="44">
        <f t="shared" si="4"/>
        <v>0</v>
      </c>
      <c r="R13" s="130">
        <v>0</v>
      </c>
      <c r="S13" s="131">
        <v>0</v>
      </c>
      <c r="T13" s="44">
        <f t="shared" si="5"/>
        <v>0</v>
      </c>
      <c r="U13" s="130">
        <v>53</v>
      </c>
      <c r="V13" s="44">
        <v>50</v>
      </c>
      <c r="W13" s="44">
        <f t="shared" si="6"/>
        <v>-3</v>
      </c>
      <c r="X13" s="130">
        <v>29042</v>
      </c>
      <c r="Y13" s="44">
        <v>31105</v>
      </c>
      <c r="Z13" s="44">
        <f t="shared" si="7"/>
        <v>2063</v>
      </c>
    </row>
    <row r="14" spans="1:26" x14ac:dyDescent="0.25">
      <c r="A14" s="17">
        <v>9</v>
      </c>
      <c r="B14" s="16" t="s">
        <v>43</v>
      </c>
      <c r="C14" s="130">
        <v>10</v>
      </c>
      <c r="D14" s="44">
        <v>10</v>
      </c>
      <c r="E14" s="44">
        <f t="shared" si="0"/>
        <v>0</v>
      </c>
      <c r="F14" s="130">
        <v>1</v>
      </c>
      <c r="G14" s="44">
        <v>1</v>
      </c>
      <c r="H14" s="44">
        <f t="shared" si="1"/>
        <v>0</v>
      </c>
      <c r="I14" s="130">
        <v>1</v>
      </c>
      <c r="J14" s="44">
        <v>10</v>
      </c>
      <c r="K14" s="44">
        <f t="shared" si="2"/>
        <v>9</v>
      </c>
      <c r="L14" s="130">
        <v>10</v>
      </c>
      <c r="M14" s="44">
        <v>10</v>
      </c>
      <c r="N14" s="44">
        <f t="shared" si="3"/>
        <v>0</v>
      </c>
      <c r="O14" s="130">
        <v>10</v>
      </c>
      <c r="P14" s="44">
        <v>10</v>
      </c>
      <c r="Q14" s="44">
        <f t="shared" si="4"/>
        <v>0</v>
      </c>
      <c r="R14" s="130">
        <v>10</v>
      </c>
      <c r="S14" s="131">
        <v>10</v>
      </c>
      <c r="T14" s="44">
        <f t="shared" si="5"/>
        <v>0</v>
      </c>
      <c r="U14" s="130">
        <v>77</v>
      </c>
      <c r="V14" s="44">
        <v>69</v>
      </c>
      <c r="W14" s="44">
        <f t="shared" si="6"/>
        <v>-8</v>
      </c>
      <c r="X14" s="130">
        <v>31965</v>
      </c>
      <c r="Y14" s="44">
        <v>34229</v>
      </c>
      <c r="Z14" s="44">
        <f t="shared" si="7"/>
        <v>2264</v>
      </c>
    </row>
    <row r="15" spans="1:26" x14ac:dyDescent="0.25">
      <c r="A15" s="17">
        <v>10</v>
      </c>
      <c r="B15" s="16" t="s">
        <v>36</v>
      </c>
      <c r="C15" s="130">
        <v>1</v>
      </c>
      <c r="D15" s="44">
        <v>1</v>
      </c>
      <c r="E15" s="44">
        <f t="shared" si="0"/>
        <v>0</v>
      </c>
      <c r="F15" s="130">
        <v>1</v>
      </c>
      <c r="G15" s="44">
        <v>1</v>
      </c>
      <c r="H15" s="44">
        <f t="shared" si="1"/>
        <v>0</v>
      </c>
      <c r="I15" s="130">
        <v>1</v>
      </c>
      <c r="J15" s="44">
        <v>1</v>
      </c>
      <c r="K15" s="44">
        <f t="shared" si="2"/>
        <v>0</v>
      </c>
      <c r="L15" s="130">
        <v>4</v>
      </c>
      <c r="M15" s="44">
        <v>4</v>
      </c>
      <c r="N15" s="44">
        <f t="shared" si="3"/>
        <v>0</v>
      </c>
      <c r="O15" s="130">
        <v>7</v>
      </c>
      <c r="P15" s="44">
        <v>6</v>
      </c>
      <c r="Q15" s="44">
        <f t="shared" si="4"/>
        <v>-1</v>
      </c>
      <c r="R15" s="130">
        <v>4</v>
      </c>
      <c r="S15" s="131">
        <v>6</v>
      </c>
      <c r="T15" s="44">
        <f t="shared" si="5"/>
        <v>2</v>
      </c>
      <c r="U15" s="130">
        <v>27</v>
      </c>
      <c r="V15" s="44">
        <v>27</v>
      </c>
      <c r="W15" s="44">
        <f t="shared" si="6"/>
        <v>0</v>
      </c>
      <c r="X15" s="130">
        <v>27135</v>
      </c>
      <c r="Y15" s="44">
        <v>28521</v>
      </c>
      <c r="Z15" s="44">
        <f t="shared" si="7"/>
        <v>1386</v>
      </c>
    </row>
    <row r="16" spans="1:26" x14ac:dyDescent="0.25">
      <c r="A16" s="17">
        <v>11</v>
      </c>
      <c r="B16" s="16" t="s">
        <v>37</v>
      </c>
      <c r="C16" s="130">
        <v>1</v>
      </c>
      <c r="D16" s="44">
        <v>1</v>
      </c>
      <c r="E16" s="44">
        <f t="shared" si="0"/>
        <v>0</v>
      </c>
      <c r="F16" s="130">
        <v>1</v>
      </c>
      <c r="G16" s="44">
        <v>1</v>
      </c>
      <c r="H16" s="44">
        <f t="shared" si="1"/>
        <v>0</v>
      </c>
      <c r="I16" s="130">
        <v>2</v>
      </c>
      <c r="J16" s="44">
        <v>2</v>
      </c>
      <c r="K16" s="44">
        <f t="shared" si="2"/>
        <v>0</v>
      </c>
      <c r="L16" s="130">
        <v>27</v>
      </c>
      <c r="M16" s="44">
        <v>27</v>
      </c>
      <c r="N16" s="44">
        <f t="shared" si="3"/>
        <v>0</v>
      </c>
      <c r="O16" s="130">
        <v>28</v>
      </c>
      <c r="P16" s="44">
        <v>27</v>
      </c>
      <c r="Q16" s="44">
        <f t="shared" si="4"/>
        <v>-1</v>
      </c>
      <c r="R16" s="130">
        <v>28</v>
      </c>
      <c r="S16" s="131">
        <v>27</v>
      </c>
      <c r="T16" s="44">
        <f t="shared" si="5"/>
        <v>-1</v>
      </c>
      <c r="U16" s="130">
        <v>277</v>
      </c>
      <c r="V16" s="44">
        <v>253</v>
      </c>
      <c r="W16" s="44">
        <f t="shared" si="6"/>
        <v>-24</v>
      </c>
      <c r="X16" s="130">
        <v>33108</v>
      </c>
      <c r="Y16" s="44">
        <v>33458</v>
      </c>
      <c r="Z16" s="44">
        <f t="shared" si="7"/>
        <v>350</v>
      </c>
    </row>
    <row r="17" spans="1:26" x14ac:dyDescent="0.25">
      <c r="A17" s="17">
        <v>12</v>
      </c>
      <c r="B17" s="16" t="s">
        <v>38</v>
      </c>
      <c r="C17" s="130">
        <v>1</v>
      </c>
      <c r="D17" s="44">
        <v>1</v>
      </c>
      <c r="E17" s="44">
        <f t="shared" si="0"/>
        <v>0</v>
      </c>
      <c r="F17" s="130">
        <v>1</v>
      </c>
      <c r="G17" s="44">
        <v>1</v>
      </c>
      <c r="H17" s="44">
        <f t="shared" si="1"/>
        <v>0</v>
      </c>
      <c r="I17" s="130">
        <v>3</v>
      </c>
      <c r="J17" s="44">
        <v>3</v>
      </c>
      <c r="K17" s="44">
        <f t="shared" si="2"/>
        <v>0</v>
      </c>
      <c r="L17" s="130">
        <v>1</v>
      </c>
      <c r="M17" s="44">
        <v>1</v>
      </c>
      <c r="N17" s="44">
        <f t="shared" si="3"/>
        <v>0</v>
      </c>
      <c r="O17" s="130">
        <v>3</v>
      </c>
      <c r="P17" s="44">
        <v>3</v>
      </c>
      <c r="Q17" s="44">
        <f t="shared" si="4"/>
        <v>0</v>
      </c>
      <c r="R17" s="130">
        <v>1</v>
      </c>
      <c r="S17" s="131">
        <v>1</v>
      </c>
      <c r="T17" s="44">
        <f t="shared" si="5"/>
        <v>0</v>
      </c>
      <c r="U17" s="130">
        <v>27</v>
      </c>
      <c r="V17" s="44">
        <v>27</v>
      </c>
      <c r="W17" s="44">
        <f t="shared" si="6"/>
        <v>0</v>
      </c>
      <c r="X17" s="130">
        <v>30653</v>
      </c>
      <c r="Y17" s="44">
        <v>31567</v>
      </c>
      <c r="Z17" s="44">
        <f t="shared" si="7"/>
        <v>914</v>
      </c>
    </row>
    <row r="18" spans="1:26" x14ac:dyDescent="0.25">
      <c r="A18" s="17">
        <v>13</v>
      </c>
      <c r="B18" s="16" t="s">
        <v>39</v>
      </c>
      <c r="C18" s="130">
        <v>1</v>
      </c>
      <c r="D18" s="44">
        <v>1</v>
      </c>
      <c r="E18" s="44">
        <f t="shared" si="0"/>
        <v>0</v>
      </c>
      <c r="F18" s="130">
        <v>1</v>
      </c>
      <c r="G18" s="44">
        <v>1</v>
      </c>
      <c r="H18" s="44">
        <f t="shared" si="1"/>
        <v>0</v>
      </c>
      <c r="I18" s="130">
        <v>1</v>
      </c>
      <c r="J18" s="44">
        <v>1</v>
      </c>
      <c r="K18" s="44">
        <f t="shared" si="2"/>
        <v>0</v>
      </c>
      <c r="L18" s="130">
        <v>2</v>
      </c>
      <c r="M18" s="44">
        <v>2</v>
      </c>
      <c r="N18" s="44">
        <f t="shared" si="3"/>
        <v>0</v>
      </c>
      <c r="O18" s="130">
        <v>4</v>
      </c>
      <c r="P18" s="44">
        <v>4</v>
      </c>
      <c r="Q18" s="44">
        <f t="shared" si="4"/>
        <v>0</v>
      </c>
      <c r="R18" s="130">
        <v>1</v>
      </c>
      <c r="S18" s="131">
        <v>2</v>
      </c>
      <c r="T18" s="44">
        <f t="shared" si="5"/>
        <v>1</v>
      </c>
      <c r="U18" s="130">
        <v>23</v>
      </c>
      <c r="V18" s="44">
        <v>26</v>
      </c>
      <c r="W18" s="44">
        <f t="shared" si="6"/>
        <v>3</v>
      </c>
      <c r="X18" s="130">
        <v>29220</v>
      </c>
      <c r="Y18" s="44">
        <v>31643</v>
      </c>
      <c r="Z18" s="44">
        <f t="shared" si="7"/>
        <v>2423</v>
      </c>
    </row>
    <row r="19" spans="1:26" ht="15" customHeight="1" x14ac:dyDescent="0.25">
      <c r="A19" s="17">
        <v>14</v>
      </c>
      <c r="B19" s="16" t="s">
        <v>40</v>
      </c>
      <c r="C19" s="130">
        <v>1</v>
      </c>
      <c r="D19" s="44">
        <v>1</v>
      </c>
      <c r="E19" s="44">
        <f t="shared" si="0"/>
        <v>0</v>
      </c>
      <c r="F19" s="130">
        <v>1</v>
      </c>
      <c r="G19" s="44">
        <v>1</v>
      </c>
      <c r="H19" s="44">
        <f t="shared" si="1"/>
        <v>0</v>
      </c>
      <c r="I19" s="130">
        <v>1</v>
      </c>
      <c r="J19" s="44">
        <v>1</v>
      </c>
      <c r="K19" s="44">
        <f t="shared" si="2"/>
        <v>0</v>
      </c>
      <c r="L19" s="130">
        <v>13</v>
      </c>
      <c r="M19" s="44">
        <v>12</v>
      </c>
      <c r="N19" s="44">
        <f t="shared" si="3"/>
        <v>-1</v>
      </c>
      <c r="O19" s="130">
        <v>15</v>
      </c>
      <c r="P19" s="44">
        <v>13</v>
      </c>
      <c r="Q19" s="44">
        <f t="shared" si="4"/>
        <v>-2</v>
      </c>
      <c r="R19" s="130">
        <v>14</v>
      </c>
      <c r="S19" s="131">
        <v>12</v>
      </c>
      <c r="T19" s="44">
        <f t="shared" si="5"/>
        <v>-2</v>
      </c>
      <c r="U19" s="130">
        <v>100</v>
      </c>
      <c r="V19" s="44">
        <v>96</v>
      </c>
      <c r="W19" s="44">
        <f t="shared" si="6"/>
        <v>-4</v>
      </c>
      <c r="X19" s="130">
        <v>34820</v>
      </c>
      <c r="Y19" s="44">
        <v>35851</v>
      </c>
      <c r="Z19" s="44">
        <f t="shared" si="7"/>
        <v>1031</v>
      </c>
    </row>
    <row r="20" spans="1:26" ht="15.75" customHeight="1" x14ac:dyDescent="0.25">
      <c r="A20" s="17">
        <v>15</v>
      </c>
      <c r="B20" s="16" t="s">
        <v>41</v>
      </c>
      <c r="C20" s="130">
        <v>1</v>
      </c>
      <c r="D20" s="44">
        <v>1</v>
      </c>
      <c r="E20" s="44">
        <f t="shared" si="0"/>
        <v>0</v>
      </c>
      <c r="F20" s="130">
        <v>1</v>
      </c>
      <c r="G20" s="44">
        <v>1</v>
      </c>
      <c r="H20" s="44">
        <f t="shared" si="1"/>
        <v>0</v>
      </c>
      <c r="I20" s="130">
        <v>1</v>
      </c>
      <c r="J20" s="44">
        <v>1</v>
      </c>
      <c r="K20" s="44">
        <f t="shared" si="2"/>
        <v>0</v>
      </c>
      <c r="L20" s="130">
        <v>1</v>
      </c>
      <c r="M20" s="44">
        <v>1</v>
      </c>
      <c r="N20" s="44">
        <f t="shared" si="3"/>
        <v>0</v>
      </c>
      <c r="O20" s="130">
        <v>5</v>
      </c>
      <c r="P20" s="44">
        <v>5</v>
      </c>
      <c r="Q20" s="44">
        <f t="shared" si="4"/>
        <v>0</v>
      </c>
      <c r="R20" s="130">
        <v>3</v>
      </c>
      <c r="S20" s="131">
        <v>1</v>
      </c>
      <c r="T20" s="44">
        <f t="shared" si="5"/>
        <v>-2</v>
      </c>
      <c r="U20" s="130">
        <v>25</v>
      </c>
      <c r="V20" s="44">
        <v>24</v>
      </c>
      <c r="W20" s="44">
        <f t="shared" si="6"/>
        <v>-1</v>
      </c>
      <c r="X20" s="130">
        <v>36486</v>
      </c>
      <c r="Y20" s="44">
        <v>42536</v>
      </c>
      <c r="Z20" s="44">
        <f t="shared" si="7"/>
        <v>6050</v>
      </c>
    </row>
    <row r="21" spans="1:26" x14ac:dyDescent="0.25">
      <c r="A21" s="17">
        <v>16</v>
      </c>
      <c r="B21" s="16" t="s">
        <v>42</v>
      </c>
      <c r="C21" s="130">
        <v>1</v>
      </c>
      <c r="D21" s="44">
        <v>1</v>
      </c>
      <c r="E21" s="44">
        <f t="shared" si="0"/>
        <v>0</v>
      </c>
      <c r="F21" s="130">
        <v>1</v>
      </c>
      <c r="G21" s="44">
        <v>1</v>
      </c>
      <c r="H21" s="44">
        <f t="shared" si="1"/>
        <v>0</v>
      </c>
      <c r="I21" s="130">
        <v>1</v>
      </c>
      <c r="J21" s="44">
        <v>1</v>
      </c>
      <c r="K21" s="44">
        <f t="shared" si="2"/>
        <v>0</v>
      </c>
      <c r="L21" s="130">
        <v>1</v>
      </c>
      <c r="M21" s="44">
        <v>1</v>
      </c>
      <c r="N21" s="44">
        <f t="shared" si="3"/>
        <v>0</v>
      </c>
      <c r="O21" s="130">
        <v>5</v>
      </c>
      <c r="P21" s="44">
        <v>5</v>
      </c>
      <c r="Q21" s="44">
        <f t="shared" si="4"/>
        <v>0</v>
      </c>
      <c r="R21" s="130">
        <v>4</v>
      </c>
      <c r="S21" s="131">
        <v>4</v>
      </c>
      <c r="T21" s="44">
        <f t="shared" si="5"/>
        <v>0</v>
      </c>
      <c r="U21" s="130">
        <v>40</v>
      </c>
      <c r="V21" s="44">
        <v>35</v>
      </c>
      <c r="W21" s="44">
        <f t="shared" si="6"/>
        <v>-5</v>
      </c>
      <c r="X21" s="130">
        <v>30951</v>
      </c>
      <c r="Y21" s="44">
        <v>33410</v>
      </c>
      <c r="Z21" s="44">
        <f t="shared" si="7"/>
        <v>2459</v>
      </c>
    </row>
    <row r="22" spans="1:26" s="19" customFormat="1" x14ac:dyDescent="0.25">
      <c r="A22" s="97" t="s">
        <v>72</v>
      </c>
      <c r="B22" s="98"/>
      <c r="C22" s="132">
        <f t="shared" ref="C22:D22" si="8">SUM(C6:C21)</f>
        <v>25</v>
      </c>
      <c r="D22" s="132">
        <f t="shared" si="8"/>
        <v>25</v>
      </c>
      <c r="E22" s="132">
        <f t="shared" si="0"/>
        <v>0</v>
      </c>
      <c r="F22" s="132">
        <f t="shared" ref="F22" si="9">SUM(F6:F21)</f>
        <v>18</v>
      </c>
      <c r="G22" s="132">
        <v>16</v>
      </c>
      <c r="H22" s="132">
        <f t="shared" si="1"/>
        <v>-2</v>
      </c>
      <c r="I22" s="132">
        <f t="shared" ref="I22:J22" si="10">SUM(I6:I21)</f>
        <v>27</v>
      </c>
      <c r="J22" s="132">
        <f t="shared" si="10"/>
        <v>33</v>
      </c>
      <c r="K22" s="132">
        <f t="shared" si="2"/>
        <v>6</v>
      </c>
      <c r="L22" s="132">
        <f t="shared" ref="L22:M22" si="11">SUM(L6:L21)</f>
        <v>82</v>
      </c>
      <c r="M22" s="132">
        <f t="shared" si="11"/>
        <v>87</v>
      </c>
      <c r="N22" s="132">
        <f t="shared" si="3"/>
        <v>5</v>
      </c>
      <c r="O22" s="132">
        <f t="shared" ref="O22:P22" si="12">SUM(O6:O21)</f>
        <v>150</v>
      </c>
      <c r="P22" s="132">
        <f t="shared" si="12"/>
        <v>142</v>
      </c>
      <c r="Q22" s="132">
        <f t="shared" si="4"/>
        <v>-8</v>
      </c>
      <c r="R22" s="132">
        <f t="shared" ref="R22:S22" si="13">SUM(R6:R21)</f>
        <v>90</v>
      </c>
      <c r="S22" s="132">
        <f t="shared" si="13"/>
        <v>93</v>
      </c>
      <c r="T22" s="132">
        <f t="shared" si="5"/>
        <v>3</v>
      </c>
      <c r="U22" s="132">
        <f t="shared" ref="U22:V22" si="14">SUM(U6:U21)</f>
        <v>1118</v>
      </c>
      <c r="V22" s="132">
        <f t="shared" si="14"/>
        <v>1031</v>
      </c>
      <c r="W22" s="132">
        <f t="shared" si="6"/>
        <v>-87</v>
      </c>
      <c r="X22" s="132">
        <f t="shared" ref="X22:Y22" si="15">AVERAGE(X6:X21)</f>
        <v>31819.25</v>
      </c>
      <c r="Y22" s="132">
        <f t="shared" si="15"/>
        <v>34669.625</v>
      </c>
      <c r="Z22" s="133">
        <f t="shared" si="7"/>
        <v>2850.375</v>
      </c>
    </row>
    <row r="23" spans="1:26" x14ac:dyDescent="0.25">
      <c r="A23" s="17">
        <v>1</v>
      </c>
      <c r="B23" s="16" t="s">
        <v>45</v>
      </c>
      <c r="C23" s="130">
        <v>1</v>
      </c>
      <c r="D23" s="44">
        <v>1</v>
      </c>
      <c r="E23" s="44">
        <f t="shared" si="0"/>
        <v>0</v>
      </c>
      <c r="F23" s="130">
        <v>0</v>
      </c>
      <c r="G23" s="44">
        <v>0</v>
      </c>
      <c r="H23" s="44">
        <f t="shared" si="1"/>
        <v>0</v>
      </c>
      <c r="I23" s="130">
        <v>1</v>
      </c>
      <c r="J23" s="44">
        <v>1</v>
      </c>
      <c r="K23" s="44">
        <f t="shared" si="2"/>
        <v>0</v>
      </c>
      <c r="L23" s="130">
        <v>1</v>
      </c>
      <c r="M23" s="44">
        <v>5</v>
      </c>
      <c r="N23" s="44">
        <f t="shared" si="3"/>
        <v>4</v>
      </c>
      <c r="O23" s="130">
        <v>19</v>
      </c>
      <c r="P23" s="44">
        <v>22</v>
      </c>
      <c r="Q23" s="44">
        <f t="shared" si="4"/>
        <v>3</v>
      </c>
      <c r="R23" s="130">
        <v>3</v>
      </c>
      <c r="S23" s="131">
        <v>5</v>
      </c>
      <c r="T23" s="44">
        <f t="shared" si="5"/>
        <v>2</v>
      </c>
      <c r="U23" s="130">
        <v>69</v>
      </c>
      <c r="V23" s="44">
        <v>68</v>
      </c>
      <c r="W23" s="44">
        <f t="shared" si="6"/>
        <v>-1</v>
      </c>
      <c r="X23" s="47">
        <v>36877.32</v>
      </c>
      <c r="Y23" s="44">
        <v>38062</v>
      </c>
      <c r="Z23" s="44">
        <f t="shared" si="7"/>
        <v>1184.6800000000003</v>
      </c>
    </row>
    <row r="24" spans="1:26" x14ac:dyDescent="0.25">
      <c r="A24" s="17">
        <v>2</v>
      </c>
      <c r="B24" s="16" t="s">
        <v>47</v>
      </c>
      <c r="C24" s="130">
        <v>1</v>
      </c>
      <c r="D24" s="44">
        <v>1</v>
      </c>
      <c r="E24" s="44">
        <f t="shared" si="0"/>
        <v>0</v>
      </c>
      <c r="F24" s="130">
        <v>1</v>
      </c>
      <c r="G24" s="44">
        <v>1</v>
      </c>
      <c r="H24" s="44">
        <f t="shared" si="1"/>
        <v>0</v>
      </c>
      <c r="I24" s="130">
        <v>1</v>
      </c>
      <c r="J24" s="44">
        <v>1</v>
      </c>
      <c r="K24" s="44">
        <f t="shared" si="2"/>
        <v>0</v>
      </c>
      <c r="L24" s="130">
        <v>1</v>
      </c>
      <c r="M24" s="44">
        <v>2</v>
      </c>
      <c r="N24" s="44">
        <f t="shared" si="3"/>
        <v>1</v>
      </c>
      <c r="O24" s="130">
        <v>17</v>
      </c>
      <c r="P24" s="44">
        <v>17</v>
      </c>
      <c r="Q24" s="44">
        <f t="shared" si="4"/>
        <v>0</v>
      </c>
      <c r="R24" s="130">
        <v>1</v>
      </c>
      <c r="S24" s="131">
        <v>2</v>
      </c>
      <c r="T24" s="44">
        <f t="shared" si="5"/>
        <v>1</v>
      </c>
      <c r="U24" s="130">
        <v>49</v>
      </c>
      <c r="V24" s="44">
        <v>48</v>
      </c>
      <c r="W24" s="44">
        <f t="shared" si="6"/>
        <v>-1</v>
      </c>
      <c r="X24" s="130">
        <v>35738</v>
      </c>
      <c r="Y24" s="44">
        <v>34532</v>
      </c>
      <c r="Z24" s="44">
        <f t="shared" si="7"/>
        <v>-1206</v>
      </c>
    </row>
    <row r="25" spans="1:26" x14ac:dyDescent="0.25">
      <c r="A25" s="17">
        <v>3</v>
      </c>
      <c r="B25" s="16" t="s">
        <v>48</v>
      </c>
      <c r="C25" s="130">
        <v>1</v>
      </c>
      <c r="D25" s="44">
        <v>1</v>
      </c>
      <c r="E25" s="44">
        <f t="shared" si="0"/>
        <v>0</v>
      </c>
      <c r="F25" s="130">
        <v>0</v>
      </c>
      <c r="G25" s="44">
        <v>0</v>
      </c>
      <c r="H25" s="44">
        <f t="shared" si="1"/>
        <v>0</v>
      </c>
      <c r="I25" s="130">
        <v>1</v>
      </c>
      <c r="J25" s="44">
        <v>1</v>
      </c>
      <c r="K25" s="44">
        <f t="shared" si="2"/>
        <v>0</v>
      </c>
      <c r="L25" s="130">
        <v>1</v>
      </c>
      <c r="M25" s="44">
        <v>2</v>
      </c>
      <c r="N25" s="44">
        <f t="shared" si="3"/>
        <v>1</v>
      </c>
      <c r="O25" s="130">
        <v>22</v>
      </c>
      <c r="P25" s="44">
        <v>23</v>
      </c>
      <c r="Q25" s="44">
        <f t="shared" si="4"/>
        <v>1</v>
      </c>
      <c r="R25" s="130">
        <v>1</v>
      </c>
      <c r="S25" s="131">
        <v>11</v>
      </c>
      <c r="T25" s="44">
        <f t="shared" si="5"/>
        <v>10</v>
      </c>
      <c r="U25" s="130">
        <v>46</v>
      </c>
      <c r="V25" s="44">
        <v>47</v>
      </c>
      <c r="W25" s="44">
        <f t="shared" si="6"/>
        <v>1</v>
      </c>
      <c r="X25" s="130">
        <v>40095</v>
      </c>
      <c r="Y25" s="44">
        <v>38131</v>
      </c>
      <c r="Z25" s="44">
        <f t="shared" si="7"/>
        <v>-1964</v>
      </c>
    </row>
    <row r="26" spans="1:26" x14ac:dyDescent="0.25">
      <c r="A26" s="17">
        <v>4</v>
      </c>
      <c r="B26" s="16" t="s">
        <v>50</v>
      </c>
      <c r="C26" s="130">
        <v>1</v>
      </c>
      <c r="D26" s="44">
        <v>1</v>
      </c>
      <c r="E26" s="44">
        <f t="shared" si="0"/>
        <v>0</v>
      </c>
      <c r="F26" s="130">
        <v>0</v>
      </c>
      <c r="G26" s="44">
        <v>0</v>
      </c>
      <c r="H26" s="44">
        <f t="shared" si="1"/>
        <v>0</v>
      </c>
      <c r="I26" s="130">
        <v>1</v>
      </c>
      <c r="J26" s="44">
        <v>1</v>
      </c>
      <c r="K26" s="44">
        <f t="shared" si="2"/>
        <v>0</v>
      </c>
      <c r="L26" s="130">
        <v>4</v>
      </c>
      <c r="M26" s="44">
        <v>5</v>
      </c>
      <c r="N26" s="44">
        <f t="shared" si="3"/>
        <v>1</v>
      </c>
      <c r="O26" s="130">
        <v>29</v>
      </c>
      <c r="P26" s="44">
        <v>29</v>
      </c>
      <c r="Q26" s="44">
        <f t="shared" si="4"/>
        <v>0</v>
      </c>
      <c r="R26" s="130">
        <v>0</v>
      </c>
      <c r="S26" s="131">
        <v>0</v>
      </c>
      <c r="T26" s="44">
        <f t="shared" si="5"/>
        <v>0</v>
      </c>
      <c r="U26" s="130">
        <v>57</v>
      </c>
      <c r="V26" s="44">
        <v>59</v>
      </c>
      <c r="W26" s="44">
        <f t="shared" si="6"/>
        <v>2</v>
      </c>
      <c r="X26" s="130">
        <v>32347</v>
      </c>
      <c r="Y26" s="44">
        <v>38414</v>
      </c>
      <c r="Z26" s="44">
        <f t="shared" si="7"/>
        <v>6067</v>
      </c>
    </row>
    <row r="27" spans="1:26" x14ac:dyDescent="0.25">
      <c r="A27" s="17">
        <v>5</v>
      </c>
      <c r="B27" s="18" t="s">
        <v>51</v>
      </c>
      <c r="C27" s="130">
        <v>1</v>
      </c>
      <c r="D27" s="44">
        <v>1</v>
      </c>
      <c r="E27" s="44">
        <f t="shared" si="0"/>
        <v>0</v>
      </c>
      <c r="F27" s="130">
        <v>0</v>
      </c>
      <c r="G27" s="44">
        <v>0</v>
      </c>
      <c r="H27" s="44">
        <f t="shared" si="1"/>
        <v>0</v>
      </c>
      <c r="I27" s="130">
        <v>1</v>
      </c>
      <c r="J27" s="44">
        <v>1</v>
      </c>
      <c r="K27" s="44">
        <f t="shared" si="2"/>
        <v>0</v>
      </c>
      <c r="L27" s="130">
        <v>1</v>
      </c>
      <c r="M27" s="44">
        <v>1</v>
      </c>
      <c r="N27" s="44">
        <f t="shared" si="3"/>
        <v>0</v>
      </c>
      <c r="O27" s="130">
        <v>22</v>
      </c>
      <c r="P27" s="44">
        <v>22</v>
      </c>
      <c r="Q27" s="44">
        <f t="shared" si="4"/>
        <v>0</v>
      </c>
      <c r="R27" s="130">
        <v>0</v>
      </c>
      <c r="S27" s="131">
        <v>0</v>
      </c>
      <c r="T27" s="44">
        <f t="shared" si="5"/>
        <v>0</v>
      </c>
      <c r="U27" s="130">
        <v>37</v>
      </c>
      <c r="V27" s="44">
        <v>36</v>
      </c>
      <c r="W27" s="44">
        <f t="shared" si="6"/>
        <v>-1</v>
      </c>
      <c r="X27" s="130">
        <v>31666</v>
      </c>
      <c r="Y27" s="44">
        <v>37056</v>
      </c>
      <c r="Z27" s="44">
        <f t="shared" si="7"/>
        <v>5390</v>
      </c>
    </row>
    <row r="28" spans="1:26" x14ac:dyDescent="0.25">
      <c r="A28" s="17">
        <v>6</v>
      </c>
      <c r="B28" s="16" t="s">
        <v>35</v>
      </c>
      <c r="C28" s="130">
        <v>1</v>
      </c>
      <c r="D28" s="44">
        <v>1</v>
      </c>
      <c r="E28" s="44">
        <f t="shared" si="0"/>
        <v>0</v>
      </c>
      <c r="F28" s="130">
        <v>0</v>
      </c>
      <c r="G28" s="44">
        <v>0</v>
      </c>
      <c r="H28" s="44">
        <f t="shared" si="1"/>
        <v>0</v>
      </c>
      <c r="I28" s="130">
        <v>1</v>
      </c>
      <c r="J28" s="44">
        <v>1</v>
      </c>
      <c r="K28" s="44">
        <f t="shared" si="2"/>
        <v>0</v>
      </c>
      <c r="L28" s="130">
        <v>0</v>
      </c>
      <c r="M28" s="44">
        <v>4</v>
      </c>
      <c r="N28" s="44">
        <f t="shared" si="3"/>
        <v>4</v>
      </c>
      <c r="O28" s="130">
        <v>20</v>
      </c>
      <c r="P28" s="44">
        <v>20</v>
      </c>
      <c r="Q28" s="44">
        <f t="shared" si="4"/>
        <v>0</v>
      </c>
      <c r="R28" s="130">
        <v>0</v>
      </c>
      <c r="S28" s="131">
        <v>0</v>
      </c>
      <c r="T28" s="44">
        <f t="shared" si="5"/>
        <v>0</v>
      </c>
      <c r="U28" s="130">
        <v>33</v>
      </c>
      <c r="V28" s="44">
        <v>32</v>
      </c>
      <c r="W28" s="44">
        <f t="shared" si="6"/>
        <v>-1</v>
      </c>
      <c r="X28" s="130">
        <v>34612</v>
      </c>
      <c r="Y28" s="44">
        <v>35632</v>
      </c>
      <c r="Z28" s="44">
        <f t="shared" si="7"/>
        <v>1020</v>
      </c>
    </row>
    <row r="29" spans="1:26" x14ac:dyDescent="0.25">
      <c r="A29" s="17">
        <v>7</v>
      </c>
      <c r="B29" s="16" t="s">
        <v>53</v>
      </c>
      <c r="C29" s="130">
        <v>1</v>
      </c>
      <c r="D29" s="44">
        <v>1</v>
      </c>
      <c r="E29" s="44">
        <f t="shared" si="0"/>
        <v>0</v>
      </c>
      <c r="F29" s="130">
        <v>1</v>
      </c>
      <c r="G29" s="44">
        <v>1</v>
      </c>
      <c r="H29" s="44">
        <f t="shared" si="1"/>
        <v>0</v>
      </c>
      <c r="I29" s="130">
        <v>1</v>
      </c>
      <c r="J29" s="44">
        <v>1</v>
      </c>
      <c r="K29" s="44">
        <f t="shared" si="2"/>
        <v>0</v>
      </c>
      <c r="L29" s="130">
        <v>2</v>
      </c>
      <c r="M29" s="44">
        <v>2</v>
      </c>
      <c r="N29" s="44">
        <f t="shared" si="3"/>
        <v>0</v>
      </c>
      <c r="O29" s="130">
        <v>22</v>
      </c>
      <c r="P29" s="44">
        <v>26</v>
      </c>
      <c r="Q29" s="44">
        <f t="shared" si="4"/>
        <v>4</v>
      </c>
      <c r="R29" s="130">
        <v>0</v>
      </c>
      <c r="S29" s="131">
        <v>6</v>
      </c>
      <c r="T29" s="44">
        <f t="shared" si="5"/>
        <v>6</v>
      </c>
      <c r="U29" s="130">
        <v>73</v>
      </c>
      <c r="V29" s="77">
        <v>74</v>
      </c>
      <c r="W29" s="44">
        <f t="shared" si="6"/>
        <v>1</v>
      </c>
      <c r="X29" s="130">
        <v>29667</v>
      </c>
      <c r="Y29" s="44">
        <v>30028</v>
      </c>
      <c r="Z29" s="44">
        <f t="shared" si="7"/>
        <v>361</v>
      </c>
    </row>
    <row r="30" spans="1:26" x14ac:dyDescent="0.25">
      <c r="A30" s="17">
        <v>8</v>
      </c>
      <c r="B30" s="16" t="s">
        <v>77</v>
      </c>
      <c r="C30" s="130">
        <v>1</v>
      </c>
      <c r="D30" s="44">
        <v>1</v>
      </c>
      <c r="E30" s="44">
        <f t="shared" si="0"/>
        <v>0</v>
      </c>
      <c r="F30" s="130">
        <v>0</v>
      </c>
      <c r="G30" s="44">
        <v>0</v>
      </c>
      <c r="H30" s="44">
        <f t="shared" si="1"/>
        <v>0</v>
      </c>
      <c r="I30" s="130">
        <v>8</v>
      </c>
      <c r="J30" s="44">
        <v>18</v>
      </c>
      <c r="K30" s="44">
        <f t="shared" si="2"/>
        <v>10</v>
      </c>
      <c r="L30" s="130">
        <v>6</v>
      </c>
      <c r="M30" s="44">
        <v>6</v>
      </c>
      <c r="N30" s="44">
        <f t="shared" si="3"/>
        <v>0</v>
      </c>
      <c r="O30" s="130">
        <v>31</v>
      </c>
      <c r="P30" s="44">
        <v>31</v>
      </c>
      <c r="Q30" s="44">
        <f t="shared" si="4"/>
        <v>0</v>
      </c>
      <c r="R30" s="130">
        <v>0</v>
      </c>
      <c r="S30" s="131">
        <v>0</v>
      </c>
      <c r="T30" s="44">
        <f t="shared" si="5"/>
        <v>0</v>
      </c>
      <c r="U30" s="130">
        <v>67</v>
      </c>
      <c r="V30" s="44">
        <v>69</v>
      </c>
      <c r="W30" s="44">
        <f t="shared" si="6"/>
        <v>2</v>
      </c>
      <c r="X30" s="130">
        <v>31966</v>
      </c>
      <c r="Y30" s="44">
        <v>36227</v>
      </c>
      <c r="Z30" s="44">
        <f t="shared" si="7"/>
        <v>4261</v>
      </c>
    </row>
    <row r="31" spans="1:26" x14ac:dyDescent="0.25">
      <c r="A31" s="17">
        <v>9</v>
      </c>
      <c r="B31" s="16" t="s">
        <v>54</v>
      </c>
      <c r="C31" s="130">
        <v>1</v>
      </c>
      <c r="D31" s="44">
        <v>1</v>
      </c>
      <c r="E31" s="44">
        <f t="shared" si="0"/>
        <v>0</v>
      </c>
      <c r="F31" s="130">
        <v>1</v>
      </c>
      <c r="G31" s="44">
        <v>1</v>
      </c>
      <c r="H31" s="44">
        <f t="shared" si="1"/>
        <v>0</v>
      </c>
      <c r="I31" s="130">
        <v>1</v>
      </c>
      <c r="J31" s="44">
        <v>1</v>
      </c>
      <c r="K31" s="44">
        <f t="shared" si="2"/>
        <v>0</v>
      </c>
      <c r="L31" s="130">
        <v>1</v>
      </c>
      <c r="M31" s="44">
        <v>1</v>
      </c>
      <c r="N31" s="44">
        <f t="shared" si="3"/>
        <v>0</v>
      </c>
      <c r="O31" s="130">
        <v>32</v>
      </c>
      <c r="P31" s="44">
        <v>33</v>
      </c>
      <c r="Q31" s="44">
        <f t="shared" si="4"/>
        <v>1</v>
      </c>
      <c r="R31" s="130">
        <v>0</v>
      </c>
      <c r="S31" s="131">
        <v>19</v>
      </c>
      <c r="T31" s="44">
        <f t="shared" si="5"/>
        <v>19</v>
      </c>
      <c r="U31" s="130">
        <v>70</v>
      </c>
      <c r="V31" s="44">
        <v>69</v>
      </c>
      <c r="W31" s="44">
        <f t="shared" si="6"/>
        <v>-1</v>
      </c>
      <c r="X31" s="130">
        <v>34254.400000000001</v>
      </c>
      <c r="Y31" s="44">
        <v>34966</v>
      </c>
      <c r="Z31" s="44">
        <f t="shared" si="7"/>
        <v>711.59999999999854</v>
      </c>
    </row>
    <row r="32" spans="1:26" x14ac:dyDescent="0.25">
      <c r="A32" s="17">
        <v>10</v>
      </c>
      <c r="B32" s="16" t="s">
        <v>55</v>
      </c>
      <c r="C32" s="130">
        <v>1</v>
      </c>
      <c r="D32" s="44">
        <v>1</v>
      </c>
      <c r="E32" s="44">
        <f t="shared" si="0"/>
        <v>0</v>
      </c>
      <c r="F32" s="130">
        <v>0</v>
      </c>
      <c r="G32" s="44">
        <v>0</v>
      </c>
      <c r="H32" s="44">
        <f t="shared" si="1"/>
        <v>0</v>
      </c>
      <c r="I32" s="130">
        <v>0</v>
      </c>
      <c r="J32" s="44">
        <v>1</v>
      </c>
      <c r="K32" s="44">
        <f t="shared" si="2"/>
        <v>1</v>
      </c>
      <c r="L32" s="130">
        <v>0</v>
      </c>
      <c r="M32" s="44">
        <v>2</v>
      </c>
      <c r="N32" s="44">
        <f t="shared" si="3"/>
        <v>2</v>
      </c>
      <c r="O32" s="130">
        <v>31</v>
      </c>
      <c r="P32" s="44">
        <v>33</v>
      </c>
      <c r="Q32" s="44">
        <f t="shared" si="4"/>
        <v>2</v>
      </c>
      <c r="R32" s="130">
        <v>5</v>
      </c>
      <c r="S32" s="131">
        <v>5</v>
      </c>
      <c r="T32" s="44">
        <f t="shared" si="5"/>
        <v>0</v>
      </c>
      <c r="U32" s="130">
        <v>49</v>
      </c>
      <c r="V32" s="44">
        <v>51</v>
      </c>
      <c r="W32" s="44">
        <f t="shared" si="6"/>
        <v>2</v>
      </c>
      <c r="X32" s="130">
        <v>35986</v>
      </c>
      <c r="Y32" s="44">
        <v>36549</v>
      </c>
      <c r="Z32" s="44">
        <f t="shared" si="7"/>
        <v>563</v>
      </c>
    </row>
    <row r="33" spans="1:26" x14ac:dyDescent="0.25">
      <c r="A33" s="17">
        <v>11</v>
      </c>
      <c r="B33" s="18" t="s">
        <v>56</v>
      </c>
      <c r="C33" s="130">
        <v>1</v>
      </c>
      <c r="D33" s="44">
        <v>1</v>
      </c>
      <c r="E33" s="44">
        <f t="shared" si="0"/>
        <v>0</v>
      </c>
      <c r="F33" s="130">
        <v>0</v>
      </c>
      <c r="G33" s="44">
        <v>0</v>
      </c>
      <c r="H33" s="44">
        <f t="shared" si="1"/>
        <v>0</v>
      </c>
      <c r="I33" s="130">
        <v>1</v>
      </c>
      <c r="J33" s="44">
        <v>12</v>
      </c>
      <c r="K33" s="44">
        <f t="shared" si="2"/>
        <v>11</v>
      </c>
      <c r="L33" s="130">
        <v>1</v>
      </c>
      <c r="M33" s="44">
        <v>6</v>
      </c>
      <c r="N33" s="44">
        <f t="shared" si="3"/>
        <v>5</v>
      </c>
      <c r="O33" s="130">
        <v>18</v>
      </c>
      <c r="P33" s="44">
        <v>19</v>
      </c>
      <c r="Q33" s="44">
        <f t="shared" si="4"/>
        <v>1</v>
      </c>
      <c r="R33" s="130">
        <v>2</v>
      </c>
      <c r="S33" s="131">
        <v>3</v>
      </c>
      <c r="T33" s="44">
        <f t="shared" si="5"/>
        <v>1</v>
      </c>
      <c r="U33" s="130">
        <v>45</v>
      </c>
      <c r="V33" s="44">
        <v>46</v>
      </c>
      <c r="W33" s="44">
        <f t="shared" si="6"/>
        <v>1</v>
      </c>
      <c r="X33" s="130">
        <v>32026</v>
      </c>
      <c r="Y33" s="44">
        <v>31300</v>
      </c>
      <c r="Z33" s="44">
        <f t="shared" si="7"/>
        <v>-726</v>
      </c>
    </row>
    <row r="34" spans="1:26" x14ac:dyDescent="0.25">
      <c r="A34" s="17">
        <v>12</v>
      </c>
      <c r="B34" s="16" t="s">
        <v>57</v>
      </c>
      <c r="C34" s="134">
        <v>2</v>
      </c>
      <c r="D34" s="64">
        <v>1</v>
      </c>
      <c r="E34" s="44">
        <f t="shared" si="0"/>
        <v>-1</v>
      </c>
      <c r="F34" s="134">
        <v>0</v>
      </c>
      <c r="G34" s="64">
        <v>0</v>
      </c>
      <c r="H34" s="44">
        <f t="shared" si="1"/>
        <v>0</v>
      </c>
      <c r="I34" s="134">
        <v>2</v>
      </c>
      <c r="J34" s="64">
        <v>2</v>
      </c>
      <c r="K34" s="44">
        <f t="shared" si="2"/>
        <v>0</v>
      </c>
      <c r="L34" s="134">
        <v>1</v>
      </c>
      <c r="M34" s="64">
        <v>1</v>
      </c>
      <c r="N34" s="44">
        <f t="shared" si="3"/>
        <v>0</v>
      </c>
      <c r="O34" s="134">
        <v>17</v>
      </c>
      <c r="P34" s="64">
        <v>20</v>
      </c>
      <c r="Q34" s="44">
        <f t="shared" si="4"/>
        <v>3</v>
      </c>
      <c r="R34" s="134">
        <v>16</v>
      </c>
      <c r="S34" s="135">
        <v>16</v>
      </c>
      <c r="T34" s="44">
        <f t="shared" si="5"/>
        <v>0</v>
      </c>
      <c r="U34" s="134">
        <v>42</v>
      </c>
      <c r="V34" s="64">
        <v>42</v>
      </c>
      <c r="W34" s="44">
        <f t="shared" si="6"/>
        <v>0</v>
      </c>
      <c r="X34" s="134">
        <v>27149</v>
      </c>
      <c r="Y34" s="64">
        <v>29751</v>
      </c>
      <c r="Z34" s="44">
        <f t="shared" si="7"/>
        <v>2602</v>
      </c>
    </row>
    <row r="35" spans="1:26" x14ac:dyDescent="0.25">
      <c r="A35" s="17">
        <v>13</v>
      </c>
      <c r="B35" s="16" t="s">
        <v>59</v>
      </c>
      <c r="C35" s="130">
        <v>1</v>
      </c>
      <c r="D35" s="44">
        <v>1</v>
      </c>
      <c r="E35" s="44">
        <f t="shared" si="0"/>
        <v>0</v>
      </c>
      <c r="F35" s="130">
        <v>0</v>
      </c>
      <c r="G35" s="44">
        <v>0</v>
      </c>
      <c r="H35" s="44">
        <f t="shared" si="1"/>
        <v>0</v>
      </c>
      <c r="I35" s="130">
        <v>1</v>
      </c>
      <c r="J35" s="44">
        <v>1</v>
      </c>
      <c r="K35" s="44">
        <f t="shared" si="2"/>
        <v>0</v>
      </c>
      <c r="L35" s="130">
        <v>0</v>
      </c>
      <c r="M35" s="44">
        <v>0</v>
      </c>
      <c r="N35" s="44">
        <f t="shared" si="3"/>
        <v>0</v>
      </c>
      <c r="O35" s="130">
        <v>16</v>
      </c>
      <c r="P35" s="44">
        <v>18</v>
      </c>
      <c r="Q35" s="44">
        <f t="shared" si="4"/>
        <v>2</v>
      </c>
      <c r="R35" s="130">
        <v>1</v>
      </c>
      <c r="S35" s="131">
        <v>2</v>
      </c>
      <c r="T35" s="44">
        <f t="shared" si="5"/>
        <v>1</v>
      </c>
      <c r="U35" s="130">
        <v>40</v>
      </c>
      <c r="V35" s="44">
        <v>42</v>
      </c>
      <c r="W35" s="44">
        <f t="shared" si="6"/>
        <v>2</v>
      </c>
      <c r="X35" s="130">
        <v>34018</v>
      </c>
      <c r="Y35" s="44">
        <v>32810</v>
      </c>
      <c r="Z35" s="44">
        <f t="shared" si="7"/>
        <v>-1208</v>
      </c>
    </row>
    <row r="36" spans="1:26" x14ac:dyDescent="0.25">
      <c r="A36" s="17">
        <v>14</v>
      </c>
      <c r="B36" s="16" t="s">
        <v>61</v>
      </c>
      <c r="C36" s="130">
        <v>1</v>
      </c>
      <c r="D36" s="44">
        <v>1</v>
      </c>
      <c r="E36" s="44">
        <f t="shared" si="0"/>
        <v>0</v>
      </c>
      <c r="F36" s="130">
        <v>1</v>
      </c>
      <c r="G36" s="44">
        <v>1</v>
      </c>
      <c r="H36" s="44">
        <f t="shared" si="1"/>
        <v>0</v>
      </c>
      <c r="I36" s="130">
        <v>1</v>
      </c>
      <c r="J36" s="44">
        <v>1</v>
      </c>
      <c r="K36" s="44">
        <f t="shared" si="2"/>
        <v>0</v>
      </c>
      <c r="L36" s="130">
        <v>1</v>
      </c>
      <c r="M36" s="44">
        <v>1</v>
      </c>
      <c r="N36" s="44">
        <f t="shared" si="3"/>
        <v>0</v>
      </c>
      <c r="O36" s="130">
        <v>13</v>
      </c>
      <c r="P36" s="44">
        <v>21</v>
      </c>
      <c r="Q36" s="44">
        <f t="shared" si="4"/>
        <v>8</v>
      </c>
      <c r="R36" s="130">
        <v>0</v>
      </c>
      <c r="S36" s="131">
        <v>0</v>
      </c>
      <c r="T36" s="44">
        <f t="shared" si="5"/>
        <v>0</v>
      </c>
      <c r="U36" s="130">
        <v>61</v>
      </c>
      <c r="V36" s="44">
        <v>56</v>
      </c>
      <c r="W36" s="44">
        <f t="shared" si="6"/>
        <v>-5</v>
      </c>
      <c r="X36" s="130">
        <v>35100</v>
      </c>
      <c r="Y36" s="44">
        <v>35877</v>
      </c>
      <c r="Z36" s="44">
        <f t="shared" si="7"/>
        <v>777</v>
      </c>
    </row>
    <row r="37" spans="1:26" x14ac:dyDescent="0.25">
      <c r="A37" s="17">
        <v>15</v>
      </c>
      <c r="B37" s="16" t="s">
        <v>62</v>
      </c>
      <c r="C37" s="130">
        <v>1</v>
      </c>
      <c r="D37" s="44">
        <v>1</v>
      </c>
      <c r="E37" s="44">
        <f t="shared" si="0"/>
        <v>0</v>
      </c>
      <c r="F37" s="130">
        <v>1</v>
      </c>
      <c r="G37" s="44">
        <v>1</v>
      </c>
      <c r="H37" s="44">
        <f t="shared" si="1"/>
        <v>0</v>
      </c>
      <c r="I37" s="130">
        <v>1</v>
      </c>
      <c r="J37" s="44">
        <v>1</v>
      </c>
      <c r="K37" s="44">
        <f t="shared" si="2"/>
        <v>0</v>
      </c>
      <c r="L37" s="130">
        <v>5</v>
      </c>
      <c r="M37" s="44">
        <v>5</v>
      </c>
      <c r="N37" s="44">
        <f t="shared" si="3"/>
        <v>0</v>
      </c>
      <c r="O37" s="130">
        <v>19</v>
      </c>
      <c r="P37" s="44">
        <v>19</v>
      </c>
      <c r="Q37" s="44">
        <f t="shared" si="4"/>
        <v>0</v>
      </c>
      <c r="R37" s="130">
        <v>5</v>
      </c>
      <c r="S37" s="131">
        <v>0</v>
      </c>
      <c r="T37" s="44">
        <f t="shared" si="5"/>
        <v>-5</v>
      </c>
      <c r="U37" s="130">
        <v>37</v>
      </c>
      <c r="V37" s="44">
        <v>38</v>
      </c>
      <c r="W37" s="44">
        <f t="shared" si="6"/>
        <v>1</v>
      </c>
      <c r="X37" s="130">
        <v>33468</v>
      </c>
      <c r="Y37" s="44">
        <v>33761</v>
      </c>
      <c r="Z37" s="44">
        <f t="shared" si="7"/>
        <v>293</v>
      </c>
    </row>
    <row r="38" spans="1:26" x14ac:dyDescent="0.25">
      <c r="A38" s="17">
        <v>16</v>
      </c>
      <c r="B38" s="16" t="s">
        <v>64</v>
      </c>
      <c r="C38" s="130">
        <v>1</v>
      </c>
      <c r="D38" s="44">
        <v>1</v>
      </c>
      <c r="E38" s="44">
        <f t="shared" si="0"/>
        <v>0</v>
      </c>
      <c r="F38" s="130">
        <v>0</v>
      </c>
      <c r="G38" s="44">
        <v>0</v>
      </c>
      <c r="H38" s="44">
        <f t="shared" si="1"/>
        <v>0</v>
      </c>
      <c r="I38" s="130">
        <v>1</v>
      </c>
      <c r="J38" s="44">
        <v>1</v>
      </c>
      <c r="K38" s="44">
        <f t="shared" si="2"/>
        <v>0</v>
      </c>
      <c r="L38" s="130">
        <v>4</v>
      </c>
      <c r="M38" s="44">
        <v>6</v>
      </c>
      <c r="N38" s="44">
        <f t="shared" si="3"/>
        <v>2</v>
      </c>
      <c r="O38" s="130">
        <v>20</v>
      </c>
      <c r="P38" s="44">
        <v>20</v>
      </c>
      <c r="Q38" s="44">
        <f t="shared" si="4"/>
        <v>0</v>
      </c>
      <c r="R38" s="130">
        <v>15</v>
      </c>
      <c r="S38" s="131">
        <v>19</v>
      </c>
      <c r="T38" s="44">
        <f t="shared" si="5"/>
        <v>4</v>
      </c>
      <c r="U38" s="130">
        <v>36</v>
      </c>
      <c r="V38" s="44">
        <v>33</v>
      </c>
      <c r="W38" s="44">
        <f t="shared" si="6"/>
        <v>-3</v>
      </c>
      <c r="X38" s="130">
        <v>37977.599999999999</v>
      </c>
      <c r="Y38" s="44">
        <v>34032</v>
      </c>
      <c r="Z38" s="65">
        <f t="shared" si="7"/>
        <v>-3945.5999999999985</v>
      </c>
    </row>
    <row r="39" spans="1:26" x14ac:dyDescent="0.25">
      <c r="A39" s="17">
        <v>17</v>
      </c>
      <c r="B39" s="16" t="s">
        <v>78</v>
      </c>
      <c r="C39" s="130">
        <v>1</v>
      </c>
      <c r="D39" s="44">
        <v>1</v>
      </c>
      <c r="E39" s="44">
        <f t="shared" si="0"/>
        <v>0</v>
      </c>
      <c r="F39" s="130">
        <v>0</v>
      </c>
      <c r="G39" s="44">
        <v>0</v>
      </c>
      <c r="H39" s="44">
        <f t="shared" si="1"/>
        <v>0</v>
      </c>
      <c r="I39" s="130">
        <v>11</v>
      </c>
      <c r="J39" s="44">
        <v>12</v>
      </c>
      <c r="K39" s="44">
        <f t="shared" si="2"/>
        <v>1</v>
      </c>
      <c r="L39" s="130">
        <v>7</v>
      </c>
      <c r="M39" s="44">
        <v>11</v>
      </c>
      <c r="N39" s="44">
        <f t="shared" si="3"/>
        <v>4</v>
      </c>
      <c r="O39" s="130">
        <v>19</v>
      </c>
      <c r="P39" s="44">
        <v>20</v>
      </c>
      <c r="Q39" s="44">
        <f t="shared" si="4"/>
        <v>1</v>
      </c>
      <c r="R39" s="130">
        <v>9</v>
      </c>
      <c r="S39" s="131">
        <v>14</v>
      </c>
      <c r="T39" s="44">
        <f t="shared" si="5"/>
        <v>5</v>
      </c>
      <c r="U39" s="130">
        <v>46</v>
      </c>
      <c r="V39" s="44">
        <v>44</v>
      </c>
      <c r="W39" s="44">
        <f t="shared" si="6"/>
        <v>-2</v>
      </c>
      <c r="X39" s="130">
        <v>28783</v>
      </c>
      <c r="Y39" s="44">
        <v>35025</v>
      </c>
      <c r="Z39" s="44">
        <f t="shared" si="7"/>
        <v>6242</v>
      </c>
    </row>
    <row r="40" spans="1:26" x14ac:dyDescent="0.25">
      <c r="A40" s="17">
        <v>18</v>
      </c>
      <c r="B40" s="16" t="s">
        <v>66</v>
      </c>
      <c r="C40" s="130">
        <v>1</v>
      </c>
      <c r="D40" s="44">
        <v>1</v>
      </c>
      <c r="E40" s="44">
        <f t="shared" si="0"/>
        <v>0</v>
      </c>
      <c r="F40" s="130">
        <v>1</v>
      </c>
      <c r="G40" s="44">
        <v>1</v>
      </c>
      <c r="H40" s="44">
        <f t="shared" si="1"/>
        <v>0</v>
      </c>
      <c r="I40" s="130">
        <v>1</v>
      </c>
      <c r="J40" s="44">
        <v>1</v>
      </c>
      <c r="K40" s="44">
        <f t="shared" si="2"/>
        <v>0</v>
      </c>
      <c r="L40" s="130">
        <v>0</v>
      </c>
      <c r="M40" s="44">
        <v>4</v>
      </c>
      <c r="N40" s="44">
        <f t="shared" si="3"/>
        <v>4</v>
      </c>
      <c r="O40" s="130">
        <v>23</v>
      </c>
      <c r="P40" s="44">
        <v>25</v>
      </c>
      <c r="Q40" s="44">
        <f t="shared" si="4"/>
        <v>2</v>
      </c>
      <c r="R40" s="130">
        <v>3</v>
      </c>
      <c r="S40" s="131">
        <v>1</v>
      </c>
      <c r="T40" s="44">
        <f t="shared" si="5"/>
        <v>-2</v>
      </c>
      <c r="U40" s="130">
        <v>39</v>
      </c>
      <c r="V40" s="44">
        <v>36</v>
      </c>
      <c r="W40" s="44">
        <f t="shared" si="6"/>
        <v>-3</v>
      </c>
      <c r="X40" s="130">
        <v>38091</v>
      </c>
      <c r="Y40" s="44">
        <v>42676</v>
      </c>
      <c r="Z40" s="44">
        <f t="shared" si="7"/>
        <v>4585</v>
      </c>
    </row>
    <row r="41" spans="1:26" s="19" customFormat="1" x14ac:dyDescent="0.25">
      <c r="A41" s="113" t="s">
        <v>89</v>
      </c>
      <c r="B41" s="113"/>
      <c r="C41" s="132">
        <f t="shared" ref="C41:D41" si="16">SUM(C23:C40)</f>
        <v>19</v>
      </c>
      <c r="D41" s="132">
        <f t="shared" si="16"/>
        <v>18</v>
      </c>
      <c r="E41" s="132">
        <f t="shared" si="0"/>
        <v>-1</v>
      </c>
      <c r="F41" s="132">
        <f t="shared" ref="F41:G41" si="17">SUM(F23:F40)</f>
        <v>6</v>
      </c>
      <c r="G41" s="132">
        <f t="shared" si="17"/>
        <v>6</v>
      </c>
      <c r="H41" s="132">
        <f t="shared" si="1"/>
        <v>0</v>
      </c>
      <c r="I41" s="132">
        <f t="shared" ref="I41:J41" si="18">SUM(I23:I40)</f>
        <v>35</v>
      </c>
      <c r="J41" s="132">
        <f t="shared" si="18"/>
        <v>58</v>
      </c>
      <c r="K41" s="132">
        <f t="shared" si="2"/>
        <v>23</v>
      </c>
      <c r="L41" s="132">
        <f t="shared" ref="L41:M41" si="19">SUM(L23:L40)</f>
        <v>36</v>
      </c>
      <c r="M41" s="132">
        <f t="shared" si="19"/>
        <v>64</v>
      </c>
      <c r="N41" s="132">
        <f t="shared" si="3"/>
        <v>28</v>
      </c>
      <c r="O41" s="132">
        <f t="shared" ref="O41:P41" si="20">SUM(O23:O40)</f>
        <v>390</v>
      </c>
      <c r="P41" s="132">
        <f t="shared" si="20"/>
        <v>418</v>
      </c>
      <c r="Q41" s="132">
        <f t="shared" si="4"/>
        <v>28</v>
      </c>
      <c r="R41" s="132">
        <f t="shared" ref="R41:S41" si="21">SUM(R23:R40)</f>
        <v>61</v>
      </c>
      <c r="S41" s="132">
        <f t="shared" si="21"/>
        <v>103</v>
      </c>
      <c r="T41" s="132">
        <f t="shared" si="5"/>
        <v>42</v>
      </c>
      <c r="U41" s="132">
        <f t="shared" ref="U41:V41" si="22">SUM(U23:U40)</f>
        <v>896</v>
      </c>
      <c r="V41" s="132">
        <f t="shared" si="22"/>
        <v>890</v>
      </c>
      <c r="W41" s="132">
        <f t="shared" si="6"/>
        <v>-6</v>
      </c>
      <c r="X41" s="132">
        <f t="shared" ref="X41:Y41" si="23">AVERAGE(X23:X40)</f>
        <v>33878.962222222224</v>
      </c>
      <c r="Y41" s="132">
        <f t="shared" si="23"/>
        <v>35268.277777777781</v>
      </c>
      <c r="Z41" s="133">
        <f t="shared" si="7"/>
        <v>1389.3155555555568</v>
      </c>
    </row>
    <row r="42" spans="1:26" ht="25.5" customHeight="1" x14ac:dyDescent="0.25">
      <c r="A42" s="114" t="s">
        <v>73</v>
      </c>
      <c r="B42" s="114"/>
      <c r="C42" s="136">
        <f t="shared" ref="C42:D42" si="24">SUM(C22,C41)</f>
        <v>44</v>
      </c>
      <c r="D42" s="136">
        <f t="shared" si="24"/>
        <v>43</v>
      </c>
      <c r="E42" s="136">
        <f t="shared" si="0"/>
        <v>-1</v>
      </c>
      <c r="F42" s="136">
        <f t="shared" ref="F42:G42" si="25">SUM(F22,F41)</f>
        <v>24</v>
      </c>
      <c r="G42" s="136">
        <f t="shared" si="25"/>
        <v>22</v>
      </c>
      <c r="H42" s="136">
        <f t="shared" si="1"/>
        <v>-2</v>
      </c>
      <c r="I42" s="136">
        <f t="shared" ref="I42:J42" si="26">SUM(I22,I41)</f>
        <v>62</v>
      </c>
      <c r="J42" s="136">
        <f t="shared" si="26"/>
        <v>91</v>
      </c>
      <c r="K42" s="136">
        <f t="shared" si="2"/>
        <v>29</v>
      </c>
      <c r="L42" s="136">
        <f t="shared" ref="L42:M42" si="27">SUM(L22,L41)</f>
        <v>118</v>
      </c>
      <c r="M42" s="136">
        <f t="shared" si="27"/>
        <v>151</v>
      </c>
      <c r="N42" s="136">
        <f t="shared" si="3"/>
        <v>33</v>
      </c>
      <c r="O42" s="136">
        <f t="shared" ref="O42:P42" si="28">SUM(O22,O41)</f>
        <v>540</v>
      </c>
      <c r="P42" s="136">
        <f t="shared" si="28"/>
        <v>560</v>
      </c>
      <c r="Q42" s="136">
        <f t="shared" si="4"/>
        <v>20</v>
      </c>
      <c r="R42" s="136">
        <f t="shared" ref="R42:S42" si="29">SUM(R22,R41)</f>
        <v>151</v>
      </c>
      <c r="S42" s="136">
        <f t="shared" si="29"/>
        <v>196</v>
      </c>
      <c r="T42" s="136">
        <f t="shared" si="5"/>
        <v>45</v>
      </c>
      <c r="U42" s="136">
        <f t="shared" ref="U42:V42" si="30">SUM(U22,U41)</f>
        <v>2014</v>
      </c>
      <c r="V42" s="136">
        <f t="shared" si="30"/>
        <v>1921</v>
      </c>
      <c r="W42" s="136">
        <f t="shared" si="6"/>
        <v>-93</v>
      </c>
      <c r="X42" s="136">
        <f>AVERAGE(X22,X41)</f>
        <v>32849.106111111112</v>
      </c>
      <c r="Y42" s="136">
        <f>AVERAGE(Y22,Y41)</f>
        <v>34968.951388888891</v>
      </c>
      <c r="Z42" s="137">
        <f t="shared" si="7"/>
        <v>2119.8452777777784</v>
      </c>
    </row>
    <row r="43" spans="1:26" x14ac:dyDescent="0.25">
      <c r="A43" s="115" t="s">
        <v>14</v>
      </c>
      <c r="B43" s="115"/>
      <c r="C43" s="138">
        <f>'село 2 '!C34</f>
        <v>6</v>
      </c>
      <c r="D43" s="138">
        <f>'село 2 '!D34</f>
        <v>6</v>
      </c>
      <c r="E43" s="138">
        <f>'село 2 '!E34</f>
        <v>0</v>
      </c>
      <c r="F43" s="138">
        <f>'село 2 '!F34</f>
        <v>1</v>
      </c>
      <c r="G43" s="138">
        <f>'село 2 '!G34</f>
        <v>1</v>
      </c>
      <c r="H43" s="138">
        <f>'село 2 '!H34</f>
        <v>0</v>
      </c>
      <c r="I43" s="138">
        <f>'село 2 '!I34</f>
        <v>23</v>
      </c>
      <c r="J43" s="138">
        <f>'село 2 '!J34</f>
        <v>37</v>
      </c>
      <c r="K43" s="138">
        <f>'село 2 '!K34</f>
        <v>14</v>
      </c>
      <c r="L43" s="138">
        <f>'село 2 '!L34</f>
        <v>27</v>
      </c>
      <c r="M43" s="138">
        <f>'село 2 '!M34</f>
        <v>45</v>
      </c>
      <c r="N43" s="138">
        <f>'село 2 '!N34</f>
        <v>18</v>
      </c>
      <c r="O43" s="138">
        <f>'село 2 '!O34</f>
        <v>356</v>
      </c>
      <c r="P43" s="138">
        <f>'село 2 '!P34</f>
        <v>385</v>
      </c>
      <c r="Q43" s="138">
        <f>'село 2 '!Q34</f>
        <v>29</v>
      </c>
      <c r="R43" s="138">
        <f>'село 2 '!R34</f>
        <v>51</v>
      </c>
      <c r="S43" s="138">
        <f>'село 2 '!S34</f>
        <v>87</v>
      </c>
      <c r="T43" s="138">
        <f>'село 2 '!T34</f>
        <v>36</v>
      </c>
      <c r="U43" s="138">
        <f>'село 2 '!U34</f>
        <v>641</v>
      </c>
      <c r="V43" s="138">
        <f>'село 2 '!V34</f>
        <v>624</v>
      </c>
      <c r="W43" s="138">
        <f>'село 2 '!W34</f>
        <v>-17</v>
      </c>
      <c r="X43" s="138">
        <f>'село 2 '!X34</f>
        <v>30220.673076923078</v>
      </c>
      <c r="Y43" s="138">
        <f>'село 2 '!Y34</f>
        <v>33741.347307692304</v>
      </c>
      <c r="Z43" s="139">
        <f>'село 2 '!Z34</f>
        <v>3520.6742307692257</v>
      </c>
    </row>
    <row r="44" spans="1:26" x14ac:dyDescent="0.25">
      <c r="A44" s="30">
        <v>1</v>
      </c>
      <c r="B44" s="30" t="s">
        <v>80</v>
      </c>
      <c r="C44" s="140">
        <v>1</v>
      </c>
      <c r="D44" s="141">
        <v>1</v>
      </c>
      <c r="E44" s="44">
        <f t="shared" si="0"/>
        <v>0</v>
      </c>
      <c r="F44" s="140">
        <v>1</v>
      </c>
      <c r="G44" s="141">
        <v>1</v>
      </c>
      <c r="H44" s="44">
        <f t="shared" si="1"/>
        <v>0</v>
      </c>
      <c r="I44" s="140">
        <v>1</v>
      </c>
      <c r="J44" s="141">
        <v>1</v>
      </c>
      <c r="K44" s="44">
        <f t="shared" si="2"/>
        <v>0</v>
      </c>
      <c r="L44" s="140">
        <v>1</v>
      </c>
      <c r="M44" s="141">
        <v>1</v>
      </c>
      <c r="N44" s="44">
        <f t="shared" si="3"/>
        <v>0</v>
      </c>
      <c r="O44" s="140">
        <v>1</v>
      </c>
      <c r="P44" s="141">
        <v>1</v>
      </c>
      <c r="Q44" s="44">
        <f t="shared" si="4"/>
        <v>0</v>
      </c>
      <c r="R44" s="140">
        <v>1</v>
      </c>
      <c r="S44" s="142">
        <v>1</v>
      </c>
      <c r="T44" s="44">
        <f t="shared" si="5"/>
        <v>0</v>
      </c>
      <c r="U44" s="140">
        <v>177</v>
      </c>
      <c r="V44" s="141">
        <v>158</v>
      </c>
      <c r="W44" s="44">
        <f t="shared" si="6"/>
        <v>-19</v>
      </c>
      <c r="X44" s="140">
        <v>35103</v>
      </c>
      <c r="Y44" s="143">
        <v>40412.300000000003</v>
      </c>
      <c r="Z44" s="65">
        <f t="shared" si="7"/>
        <v>5309.3000000000029</v>
      </c>
    </row>
    <row r="45" spans="1:26" x14ac:dyDescent="0.25">
      <c r="A45" s="30">
        <v>2</v>
      </c>
      <c r="B45" s="30" t="s">
        <v>81</v>
      </c>
      <c r="C45" s="140">
        <v>1</v>
      </c>
      <c r="D45" s="141">
        <v>1</v>
      </c>
      <c r="E45" s="44">
        <f t="shared" si="0"/>
        <v>0</v>
      </c>
      <c r="F45" s="140">
        <v>1</v>
      </c>
      <c r="G45" s="141">
        <v>1</v>
      </c>
      <c r="H45" s="44">
        <f t="shared" si="1"/>
        <v>0</v>
      </c>
      <c r="I45" s="140">
        <v>1</v>
      </c>
      <c r="J45" s="142">
        <v>1</v>
      </c>
      <c r="K45" s="44">
        <f t="shared" si="2"/>
        <v>0</v>
      </c>
      <c r="L45" s="140">
        <v>1</v>
      </c>
      <c r="M45" s="142">
        <v>1</v>
      </c>
      <c r="N45" s="44">
        <f t="shared" si="3"/>
        <v>0</v>
      </c>
      <c r="O45" s="140">
        <v>1</v>
      </c>
      <c r="P45" s="141">
        <v>1</v>
      </c>
      <c r="Q45" s="44">
        <f t="shared" si="4"/>
        <v>0</v>
      </c>
      <c r="R45" s="140">
        <v>1</v>
      </c>
      <c r="S45" s="142">
        <v>1</v>
      </c>
      <c r="T45" s="44">
        <f t="shared" si="5"/>
        <v>0</v>
      </c>
      <c r="U45" s="140">
        <v>99</v>
      </c>
      <c r="V45" s="141">
        <v>91</v>
      </c>
      <c r="W45" s="44">
        <f t="shared" si="6"/>
        <v>-8</v>
      </c>
      <c r="X45" s="140">
        <v>43905</v>
      </c>
      <c r="Y45" s="142">
        <v>48924</v>
      </c>
      <c r="Z45" s="44">
        <f t="shared" si="7"/>
        <v>5019</v>
      </c>
    </row>
    <row r="46" spans="1:26" x14ac:dyDescent="0.25">
      <c r="A46" s="30">
        <v>3</v>
      </c>
      <c r="B46" s="30" t="s">
        <v>82</v>
      </c>
      <c r="C46" s="140">
        <v>1</v>
      </c>
      <c r="D46" s="141">
        <v>1</v>
      </c>
      <c r="E46" s="44">
        <f t="shared" si="0"/>
        <v>0</v>
      </c>
      <c r="F46" s="140">
        <v>1</v>
      </c>
      <c r="G46" s="141">
        <v>1</v>
      </c>
      <c r="H46" s="44">
        <f t="shared" si="1"/>
        <v>0</v>
      </c>
      <c r="I46" s="140">
        <v>0</v>
      </c>
      <c r="J46" s="141">
        <v>1</v>
      </c>
      <c r="K46" s="44">
        <f t="shared" si="2"/>
        <v>1</v>
      </c>
      <c r="L46" s="140">
        <v>1</v>
      </c>
      <c r="M46" s="141">
        <v>1</v>
      </c>
      <c r="N46" s="44">
        <f t="shared" si="3"/>
        <v>0</v>
      </c>
      <c r="O46" s="140">
        <v>1</v>
      </c>
      <c r="P46" s="141">
        <v>1</v>
      </c>
      <c r="Q46" s="44">
        <f t="shared" si="4"/>
        <v>0</v>
      </c>
      <c r="R46" s="140">
        <v>1</v>
      </c>
      <c r="S46" s="142">
        <v>1</v>
      </c>
      <c r="T46" s="44">
        <f t="shared" si="5"/>
        <v>0</v>
      </c>
      <c r="U46" s="140">
        <v>40</v>
      </c>
      <c r="V46" s="141">
        <v>40</v>
      </c>
      <c r="W46" s="44">
        <f t="shared" si="6"/>
        <v>0</v>
      </c>
      <c r="X46" s="140">
        <v>54536</v>
      </c>
      <c r="Y46" s="75">
        <v>49632</v>
      </c>
      <c r="Z46" s="44">
        <f t="shared" si="7"/>
        <v>-4904</v>
      </c>
    </row>
    <row r="47" spans="1:26" ht="30.75" customHeight="1" x14ac:dyDescent="0.25">
      <c r="A47" s="114" t="s">
        <v>75</v>
      </c>
      <c r="B47" s="114"/>
      <c r="C47" s="136">
        <f t="shared" ref="C47" si="31">C44+C45+C46</f>
        <v>3</v>
      </c>
      <c r="D47" s="136">
        <v>3</v>
      </c>
      <c r="E47" s="136">
        <f t="shared" si="0"/>
        <v>0</v>
      </c>
      <c r="F47" s="136">
        <f t="shared" ref="F47" si="32">F44+F45+F46</f>
        <v>3</v>
      </c>
      <c r="G47" s="136">
        <v>3</v>
      </c>
      <c r="H47" s="136">
        <f t="shared" si="1"/>
        <v>0</v>
      </c>
      <c r="I47" s="136">
        <f t="shared" ref="I47" si="33">I44+I45+I46</f>
        <v>2</v>
      </c>
      <c r="J47" s="136">
        <v>3</v>
      </c>
      <c r="K47" s="136">
        <f t="shared" si="2"/>
        <v>1</v>
      </c>
      <c r="L47" s="136">
        <f t="shared" ref="L47" si="34">L44+L45+L46</f>
        <v>3</v>
      </c>
      <c r="M47" s="136">
        <v>3</v>
      </c>
      <c r="N47" s="136">
        <f t="shared" si="3"/>
        <v>0</v>
      </c>
      <c r="O47" s="136">
        <f t="shared" ref="O47" si="35">O44+O45+O46</f>
        <v>3</v>
      </c>
      <c r="P47" s="136">
        <v>3</v>
      </c>
      <c r="Q47" s="136">
        <f t="shared" si="4"/>
        <v>0</v>
      </c>
      <c r="R47" s="136">
        <f t="shared" ref="R47" si="36">R44+R45+R46</f>
        <v>3</v>
      </c>
      <c r="S47" s="136">
        <v>3</v>
      </c>
      <c r="T47" s="136">
        <f t="shared" si="5"/>
        <v>0</v>
      </c>
      <c r="U47" s="136">
        <f t="shared" ref="U47:V47" si="37">U44+U45+U46</f>
        <v>316</v>
      </c>
      <c r="V47" s="136">
        <f t="shared" si="37"/>
        <v>289</v>
      </c>
      <c r="W47" s="136">
        <f t="shared" si="6"/>
        <v>-27</v>
      </c>
      <c r="X47" s="136">
        <f>AVERAGE(X44:X46)</f>
        <v>44514.666666666664</v>
      </c>
      <c r="Y47" s="136">
        <f>AVERAGE(Y44:Y46)</f>
        <v>46322.766666666663</v>
      </c>
      <c r="Z47" s="137">
        <f t="shared" si="7"/>
        <v>1808.0999999999985</v>
      </c>
    </row>
    <row r="48" spans="1:26" x14ac:dyDescent="0.25">
      <c r="A48" s="113" t="s">
        <v>76</v>
      </c>
      <c r="B48" s="113"/>
      <c r="C48" s="132">
        <f t="shared" ref="C48:D48" si="38">SUM(C42,C47)</f>
        <v>47</v>
      </c>
      <c r="D48" s="132">
        <f t="shared" si="38"/>
        <v>46</v>
      </c>
      <c r="E48" s="132">
        <f t="shared" si="0"/>
        <v>-1</v>
      </c>
      <c r="F48" s="132">
        <f>SUM(F42,F47)</f>
        <v>27</v>
      </c>
      <c r="G48" s="132">
        <f>SUM(G42,G47)</f>
        <v>25</v>
      </c>
      <c r="H48" s="132">
        <f>G48-F48</f>
        <v>-2</v>
      </c>
      <c r="I48" s="132">
        <f t="shared" ref="I48:J48" si="39">SUM(I42,I47)</f>
        <v>64</v>
      </c>
      <c r="J48" s="132">
        <f t="shared" si="39"/>
        <v>94</v>
      </c>
      <c r="K48" s="132">
        <f t="shared" si="2"/>
        <v>30</v>
      </c>
      <c r="L48" s="132">
        <f t="shared" ref="L48" si="40">SUM(L42,L47)</f>
        <v>121</v>
      </c>
      <c r="M48" s="132">
        <v>175</v>
      </c>
      <c r="N48" s="132">
        <f t="shared" si="3"/>
        <v>54</v>
      </c>
      <c r="O48" s="132">
        <f t="shared" ref="O48:P48" si="41">SUM(O42,O47)</f>
        <v>543</v>
      </c>
      <c r="P48" s="132">
        <f t="shared" si="41"/>
        <v>563</v>
      </c>
      <c r="Q48" s="132">
        <f t="shared" si="4"/>
        <v>20</v>
      </c>
      <c r="R48" s="132">
        <f t="shared" ref="R48" si="42">SUM(R42,R47)</f>
        <v>154</v>
      </c>
      <c r="S48" s="132">
        <v>182</v>
      </c>
      <c r="T48" s="132">
        <f t="shared" si="5"/>
        <v>28</v>
      </c>
      <c r="U48" s="132">
        <f t="shared" ref="U48:V48" si="43">SUM(U42,U47)</f>
        <v>2330</v>
      </c>
      <c r="V48" s="132">
        <f t="shared" si="43"/>
        <v>2210</v>
      </c>
      <c r="W48" s="132">
        <f t="shared" si="6"/>
        <v>-120</v>
      </c>
      <c r="X48" s="132">
        <v>33953</v>
      </c>
      <c r="Y48" s="144">
        <v>35853</v>
      </c>
      <c r="Z48" s="132">
        <f t="shared" si="7"/>
        <v>1900</v>
      </c>
    </row>
    <row r="49" spans="25:25" x14ac:dyDescent="0.25">
      <c r="Y49" s="33"/>
    </row>
  </sheetData>
  <mergeCells count="18">
    <mergeCell ref="A41:B41"/>
    <mergeCell ref="A42:B42"/>
    <mergeCell ref="A43:B43"/>
    <mergeCell ref="A47:B47"/>
    <mergeCell ref="A48:B48"/>
    <mergeCell ref="X2:Z4"/>
    <mergeCell ref="C3:H3"/>
    <mergeCell ref="I3:K4"/>
    <mergeCell ref="L3:N4"/>
    <mergeCell ref="O3:Q4"/>
    <mergeCell ref="R3:T4"/>
    <mergeCell ref="U2:W4"/>
    <mergeCell ref="C2:T2"/>
    <mergeCell ref="A22:B22"/>
    <mergeCell ref="A2:A5"/>
    <mergeCell ref="B2:B5"/>
    <mergeCell ref="C4:E4"/>
    <mergeCell ref="F4:H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zoomScale="90" zoomScaleNormal="90" workbookViewId="0">
      <selection activeCell="C5" sqref="C5:W31"/>
    </sheetView>
  </sheetViews>
  <sheetFormatPr defaultRowHeight="15" x14ac:dyDescent="0.25"/>
  <cols>
    <col min="1" max="1" width="4.7109375" customWidth="1"/>
    <col min="2" max="2" width="17.85546875" customWidth="1"/>
    <col min="3" max="3" width="10.42578125" customWidth="1"/>
    <col min="4" max="6" width="7.28515625" customWidth="1"/>
    <col min="7" max="7" width="6.5703125" customWidth="1"/>
    <col min="8" max="8" width="7.28515625" customWidth="1"/>
    <col min="9" max="9" width="7.7109375" customWidth="1"/>
    <col min="10" max="10" width="8" customWidth="1"/>
    <col min="11" max="11" width="7.7109375" customWidth="1"/>
    <col min="12" max="12" width="8" customWidth="1"/>
    <col min="13" max="14" width="7.7109375" customWidth="1"/>
    <col min="15" max="15" width="7.85546875" customWidth="1"/>
    <col min="16" max="18" width="7.42578125" customWidth="1"/>
    <col min="19" max="19" width="7.7109375" customWidth="1"/>
    <col min="20" max="20" width="6.7109375" customWidth="1"/>
    <col min="21" max="21" width="8.42578125" customWidth="1"/>
    <col min="22" max="22" width="8" customWidth="1"/>
    <col min="23" max="23" width="8.140625" customWidth="1"/>
  </cols>
  <sheetData>
    <row r="2" spans="1:23" ht="63" customHeight="1" x14ac:dyDescent="0.25">
      <c r="A2" s="87" t="s">
        <v>6</v>
      </c>
      <c r="B2" s="87" t="s">
        <v>7</v>
      </c>
      <c r="C2" s="87" t="s">
        <v>86</v>
      </c>
      <c r="D2" s="87" t="s">
        <v>8</v>
      </c>
      <c r="E2" s="87"/>
      <c r="F2" s="87"/>
      <c r="G2" s="87" t="s">
        <v>88</v>
      </c>
      <c r="H2" s="87"/>
      <c r="I2" s="87" t="s">
        <v>9</v>
      </c>
      <c r="J2" s="87"/>
      <c r="K2" s="87"/>
      <c r="L2" s="87" t="s">
        <v>10</v>
      </c>
      <c r="M2" s="87"/>
      <c r="N2" s="87"/>
      <c r="O2" s="87" t="s">
        <v>11</v>
      </c>
      <c r="P2" s="87"/>
      <c r="Q2" s="87"/>
      <c r="R2" s="87" t="s">
        <v>12</v>
      </c>
      <c r="S2" s="87"/>
      <c r="T2" s="87"/>
      <c r="U2" s="87" t="s">
        <v>13</v>
      </c>
      <c r="V2" s="87"/>
      <c r="W2" s="87"/>
    </row>
    <row r="3" spans="1:23" ht="18.75" customHeight="1" x14ac:dyDescent="0.25">
      <c r="A3" s="87"/>
      <c r="B3" s="87"/>
      <c r="C3" s="87"/>
      <c r="D3" s="8">
        <v>2019</v>
      </c>
      <c r="E3" s="8">
        <v>2021</v>
      </c>
      <c r="F3" s="9" t="s">
        <v>1</v>
      </c>
      <c r="G3" s="9" t="s">
        <v>2</v>
      </c>
      <c r="H3" s="8" t="s">
        <v>0</v>
      </c>
      <c r="I3" s="36">
        <v>2019</v>
      </c>
      <c r="J3" s="36">
        <v>2021</v>
      </c>
      <c r="K3" s="9" t="s">
        <v>1</v>
      </c>
      <c r="L3" s="36">
        <v>2019</v>
      </c>
      <c r="M3" s="36">
        <v>2021</v>
      </c>
      <c r="N3" s="9" t="s">
        <v>1</v>
      </c>
      <c r="O3" s="36">
        <v>2019</v>
      </c>
      <c r="P3" s="36">
        <v>2021</v>
      </c>
      <c r="Q3" s="9" t="s">
        <v>1</v>
      </c>
      <c r="R3" s="36">
        <v>2019</v>
      </c>
      <c r="S3" s="36">
        <v>2021</v>
      </c>
      <c r="T3" s="9" t="s">
        <v>1</v>
      </c>
      <c r="U3" s="36">
        <v>2019</v>
      </c>
      <c r="V3" s="36">
        <v>2021</v>
      </c>
      <c r="W3" s="9" t="s">
        <v>1</v>
      </c>
    </row>
    <row r="4" spans="1:23" x14ac:dyDescent="0.25">
      <c r="A4" s="117" t="s">
        <v>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9"/>
    </row>
    <row r="5" spans="1:23" x14ac:dyDescent="0.25">
      <c r="A5" s="21">
        <v>1</v>
      </c>
      <c r="B5" s="24" t="s">
        <v>30</v>
      </c>
      <c r="C5" s="77">
        <v>1997</v>
      </c>
      <c r="D5" s="77">
        <v>1</v>
      </c>
      <c r="E5" s="77">
        <v>1</v>
      </c>
      <c r="F5" s="77">
        <f>E5-D5</f>
        <v>0</v>
      </c>
      <c r="G5" s="77">
        <v>2</v>
      </c>
      <c r="H5" s="77">
        <f t="shared" ref="H5:H12" si="0">E5/G5*100</f>
        <v>50</v>
      </c>
      <c r="I5" s="76">
        <v>54.81335952848724</v>
      </c>
      <c r="J5" s="76">
        <f>M5/C5*100*1000</f>
        <v>57.135703555332995</v>
      </c>
      <c r="K5" s="76">
        <f>J5-I5</f>
        <v>2.3223440268457551</v>
      </c>
      <c r="L5" s="76">
        <v>1.1160000000000001</v>
      </c>
      <c r="M5" s="76">
        <v>1.141</v>
      </c>
      <c r="N5" s="79">
        <f>M5-L5</f>
        <v>2.4999999999999911E-2</v>
      </c>
      <c r="O5" s="76">
        <v>7.899</v>
      </c>
      <c r="P5" s="76">
        <v>8.8049999999999997</v>
      </c>
      <c r="Q5" s="76">
        <f>P5-O5</f>
        <v>0.90599999999999969</v>
      </c>
      <c r="R5" s="79">
        <v>0</v>
      </c>
      <c r="S5" s="79">
        <v>0</v>
      </c>
      <c r="T5" s="79">
        <f>S5-R5</f>
        <v>0</v>
      </c>
      <c r="U5" s="76">
        <v>28.244</v>
      </c>
      <c r="V5" s="76">
        <v>27.898</v>
      </c>
      <c r="W5" s="76">
        <f>V5-U5</f>
        <v>-0.34600000000000009</v>
      </c>
    </row>
    <row r="6" spans="1:23" x14ac:dyDescent="0.25">
      <c r="A6" s="21">
        <v>2</v>
      </c>
      <c r="B6" s="24" t="s">
        <v>31</v>
      </c>
      <c r="C6" s="77">
        <v>8837</v>
      </c>
      <c r="D6" s="77">
        <v>1</v>
      </c>
      <c r="E6" s="77">
        <v>1</v>
      </c>
      <c r="F6" s="77">
        <f t="shared" ref="F6:F31" si="1">E6-D6</f>
        <v>0</v>
      </c>
      <c r="G6" s="77">
        <v>9</v>
      </c>
      <c r="H6" s="77">
        <f t="shared" si="0"/>
        <v>11.111111111111111</v>
      </c>
      <c r="I6" s="76">
        <v>53.935057787561917</v>
      </c>
      <c r="J6" s="76">
        <f t="shared" ref="J6:J31" si="2">M6/C6*100*1000</f>
        <v>55.448681679302936</v>
      </c>
      <c r="K6" s="76">
        <f t="shared" ref="K6:K31" si="3">J6-I6</f>
        <v>1.5136238917410196</v>
      </c>
      <c r="L6" s="76">
        <v>4.9000000000000004</v>
      </c>
      <c r="M6" s="76">
        <v>4.9000000000000004</v>
      </c>
      <c r="N6" s="79">
        <f t="shared" ref="N6:N31" si="4">M6-L6</f>
        <v>0</v>
      </c>
      <c r="O6" s="76">
        <v>28.28</v>
      </c>
      <c r="P6" s="76">
        <v>29.931000000000001</v>
      </c>
      <c r="Q6" s="76">
        <f t="shared" ref="Q6:Q31" si="5">P6-O6</f>
        <v>1.6509999999999998</v>
      </c>
      <c r="R6" s="79">
        <v>0</v>
      </c>
      <c r="S6" s="79">
        <v>0</v>
      </c>
      <c r="T6" s="79">
        <f t="shared" ref="T6:T30" si="6">S6-R6</f>
        <v>0</v>
      </c>
      <c r="U6" s="76">
        <v>93.71</v>
      </c>
      <c r="V6" s="76">
        <v>93.712000000000003</v>
      </c>
      <c r="W6" s="76">
        <f t="shared" ref="W6:W31" si="7">V6-U6</f>
        <v>2.0000000000095497E-3</v>
      </c>
    </row>
    <row r="7" spans="1:23" x14ac:dyDescent="0.25">
      <c r="A7" s="40">
        <v>3</v>
      </c>
      <c r="B7" s="41" t="s">
        <v>34</v>
      </c>
      <c r="C7" s="78">
        <v>5200</v>
      </c>
      <c r="D7" s="77">
        <v>1</v>
      </c>
      <c r="E7" s="77">
        <v>1</v>
      </c>
      <c r="F7" s="77">
        <f t="shared" si="1"/>
        <v>0</v>
      </c>
      <c r="G7" s="77">
        <v>5</v>
      </c>
      <c r="H7" s="77">
        <f t="shared" si="0"/>
        <v>20</v>
      </c>
      <c r="I7" s="76">
        <v>57.738207993938254</v>
      </c>
      <c r="J7" s="76">
        <f t="shared" si="2"/>
        <v>58.634615384615387</v>
      </c>
      <c r="K7" s="76">
        <f t="shared" si="3"/>
        <v>0.89640739067713326</v>
      </c>
      <c r="L7" s="76">
        <v>3.048</v>
      </c>
      <c r="M7" s="76">
        <v>3.0489999999999999</v>
      </c>
      <c r="N7" s="79">
        <f t="shared" si="4"/>
        <v>9.9999999999988987E-4</v>
      </c>
      <c r="O7" s="76">
        <v>20.224</v>
      </c>
      <c r="P7" s="76">
        <v>21.844000000000001</v>
      </c>
      <c r="Q7" s="76">
        <f t="shared" si="5"/>
        <v>1.620000000000001</v>
      </c>
      <c r="R7" s="79">
        <v>0</v>
      </c>
      <c r="S7" s="79">
        <v>0</v>
      </c>
      <c r="T7" s="79">
        <f t="shared" si="6"/>
        <v>0</v>
      </c>
      <c r="U7" s="76">
        <v>58.484000000000002</v>
      </c>
      <c r="V7" s="76">
        <v>58.5</v>
      </c>
      <c r="W7" s="76">
        <f t="shared" si="7"/>
        <v>1.5999999999998238E-2</v>
      </c>
    </row>
    <row r="8" spans="1:23" x14ac:dyDescent="0.25">
      <c r="A8" s="27">
        <v>4</v>
      </c>
      <c r="B8" s="27" t="s">
        <v>74</v>
      </c>
      <c r="C8" s="80">
        <v>2480</v>
      </c>
      <c r="D8" s="77">
        <v>1</v>
      </c>
      <c r="E8" s="77">
        <v>1</v>
      </c>
      <c r="F8" s="77">
        <f t="shared" si="1"/>
        <v>0</v>
      </c>
      <c r="G8" s="77">
        <v>2</v>
      </c>
      <c r="H8" s="77">
        <f t="shared" si="0"/>
        <v>50</v>
      </c>
      <c r="I8" s="76">
        <v>30.059880239520957</v>
      </c>
      <c r="J8" s="76">
        <f t="shared" si="2"/>
        <v>35.322580645161288</v>
      </c>
      <c r="K8" s="76">
        <f t="shared" si="3"/>
        <v>5.2627004056403308</v>
      </c>
      <c r="L8" s="76">
        <v>0.753</v>
      </c>
      <c r="M8" s="76">
        <v>0.876</v>
      </c>
      <c r="N8" s="76">
        <f t="shared" si="4"/>
        <v>0.123</v>
      </c>
      <c r="O8" s="76">
        <v>9.3369999999999997</v>
      </c>
      <c r="P8" s="76">
        <v>5.6719999999999997</v>
      </c>
      <c r="Q8" s="76">
        <f t="shared" si="5"/>
        <v>-3.665</v>
      </c>
      <c r="R8" s="79">
        <v>0</v>
      </c>
      <c r="S8" s="79">
        <v>0</v>
      </c>
      <c r="T8" s="79">
        <f t="shared" si="6"/>
        <v>0</v>
      </c>
      <c r="U8" s="76">
        <v>25.515000000000001</v>
      </c>
      <c r="V8" s="76">
        <v>18.221</v>
      </c>
      <c r="W8" s="76">
        <f t="shared" si="7"/>
        <v>-7.2940000000000005</v>
      </c>
    </row>
    <row r="9" spans="1:23" x14ac:dyDescent="0.25">
      <c r="A9" s="42">
        <v>5</v>
      </c>
      <c r="B9" s="43" t="s">
        <v>35</v>
      </c>
      <c r="C9" s="81">
        <v>2103</v>
      </c>
      <c r="D9" s="77">
        <v>1</v>
      </c>
      <c r="E9" s="77">
        <v>1</v>
      </c>
      <c r="F9" s="77">
        <f t="shared" si="1"/>
        <v>0</v>
      </c>
      <c r="G9" s="77">
        <v>2</v>
      </c>
      <c r="H9" s="77">
        <f t="shared" si="0"/>
        <v>50</v>
      </c>
      <c r="I9" s="76">
        <v>83.387978142076506</v>
      </c>
      <c r="J9" s="76">
        <f t="shared" si="2"/>
        <v>72.135045173561579</v>
      </c>
      <c r="K9" s="76">
        <f t="shared" si="3"/>
        <v>-11.252932968514926</v>
      </c>
      <c r="L9" s="76">
        <v>1.526</v>
      </c>
      <c r="M9" s="76">
        <v>1.5169999999999999</v>
      </c>
      <c r="N9" s="79">
        <f t="shared" si="4"/>
        <v>-9.000000000000119E-3</v>
      </c>
      <c r="O9" s="76">
        <v>13.96</v>
      </c>
      <c r="P9" s="76">
        <v>13.465</v>
      </c>
      <c r="Q9" s="76">
        <f t="shared" si="5"/>
        <v>-0.49500000000000099</v>
      </c>
      <c r="R9" s="79">
        <v>0</v>
      </c>
      <c r="S9" s="79">
        <v>0</v>
      </c>
      <c r="T9" s="79">
        <f t="shared" si="6"/>
        <v>0</v>
      </c>
      <c r="U9" s="76">
        <v>37.572000000000003</v>
      </c>
      <c r="V9" s="76">
        <v>37.573999999999998</v>
      </c>
      <c r="W9" s="76">
        <f t="shared" si="7"/>
        <v>1.9999999999953388E-3</v>
      </c>
    </row>
    <row r="10" spans="1:23" x14ac:dyDescent="0.25">
      <c r="A10" s="21">
        <v>6</v>
      </c>
      <c r="B10" s="24" t="s">
        <v>36</v>
      </c>
      <c r="C10" s="77">
        <v>2049</v>
      </c>
      <c r="D10" s="77">
        <v>3</v>
      </c>
      <c r="E10" s="77">
        <v>2</v>
      </c>
      <c r="F10" s="77">
        <f t="shared" si="1"/>
        <v>-1</v>
      </c>
      <c r="G10" s="77">
        <v>3</v>
      </c>
      <c r="H10" s="77">
        <f t="shared" si="0"/>
        <v>66.666666666666657</v>
      </c>
      <c r="I10" s="76">
        <v>34.307257304429783</v>
      </c>
      <c r="J10" s="76">
        <f t="shared" si="2"/>
        <v>35.383113714006832</v>
      </c>
      <c r="K10" s="76">
        <f t="shared" si="3"/>
        <v>1.0758564095770495</v>
      </c>
      <c r="L10" s="76">
        <v>0.72799999999999998</v>
      </c>
      <c r="M10" s="76">
        <v>0.72499999999999998</v>
      </c>
      <c r="N10" s="79">
        <f t="shared" si="4"/>
        <v>-3.0000000000000027E-3</v>
      </c>
      <c r="O10" s="76">
        <v>7.4480000000000004</v>
      </c>
      <c r="P10" s="76">
        <v>7.4710000000000001</v>
      </c>
      <c r="Q10" s="79">
        <f t="shared" si="5"/>
        <v>2.2999999999999687E-2</v>
      </c>
      <c r="R10" s="79">
        <v>0</v>
      </c>
      <c r="S10" s="79">
        <v>0</v>
      </c>
      <c r="T10" s="79">
        <f t="shared" si="6"/>
        <v>0</v>
      </c>
      <c r="U10" s="76">
        <v>14.39</v>
      </c>
      <c r="V10" s="76">
        <v>14.39</v>
      </c>
      <c r="W10" s="76">
        <f t="shared" si="7"/>
        <v>0</v>
      </c>
    </row>
    <row r="11" spans="1:23" x14ac:dyDescent="0.25">
      <c r="A11" s="21">
        <v>7</v>
      </c>
      <c r="B11" s="24" t="s">
        <v>38</v>
      </c>
      <c r="C11" s="77">
        <v>4673</v>
      </c>
      <c r="D11" s="77">
        <v>1</v>
      </c>
      <c r="E11" s="77">
        <v>1</v>
      </c>
      <c r="F11" s="77">
        <f t="shared" si="1"/>
        <v>0</v>
      </c>
      <c r="G11" s="77">
        <v>5</v>
      </c>
      <c r="H11" s="77">
        <f t="shared" si="0"/>
        <v>20</v>
      </c>
      <c r="I11" s="76">
        <v>9.5268706608382612</v>
      </c>
      <c r="J11" s="76">
        <f t="shared" si="2"/>
        <v>15.942649261716243</v>
      </c>
      <c r="K11" s="76">
        <f t="shared" si="3"/>
        <v>6.4157786008779816</v>
      </c>
      <c r="L11" s="76">
        <v>0.74099999999999999</v>
      </c>
      <c r="M11" s="76">
        <v>0.745</v>
      </c>
      <c r="N11" s="79">
        <f t="shared" si="4"/>
        <v>4.0000000000000036E-3</v>
      </c>
      <c r="O11" s="76">
        <v>5.242</v>
      </c>
      <c r="P11" s="76">
        <v>5.2450000000000001</v>
      </c>
      <c r="Q11" s="79">
        <f t="shared" si="5"/>
        <v>3.0000000000001137E-3</v>
      </c>
      <c r="R11" s="79">
        <v>0</v>
      </c>
      <c r="S11" s="79">
        <v>0</v>
      </c>
      <c r="T11" s="79">
        <f t="shared" si="6"/>
        <v>0</v>
      </c>
      <c r="U11" s="76">
        <v>15.802</v>
      </c>
      <c r="V11" s="76">
        <v>15.85</v>
      </c>
      <c r="W11" s="76">
        <f t="shared" si="7"/>
        <v>4.8000000000000043E-2</v>
      </c>
    </row>
    <row r="12" spans="1:23" x14ac:dyDescent="0.25">
      <c r="A12" s="40">
        <v>8</v>
      </c>
      <c r="B12" s="41" t="s">
        <v>41</v>
      </c>
      <c r="C12" s="78">
        <v>1743</v>
      </c>
      <c r="D12" s="77">
        <v>2</v>
      </c>
      <c r="E12" s="77">
        <v>2</v>
      </c>
      <c r="F12" s="77">
        <f t="shared" si="1"/>
        <v>0</v>
      </c>
      <c r="G12" s="77">
        <v>1</v>
      </c>
      <c r="H12" s="77">
        <f t="shared" si="0"/>
        <v>200</v>
      </c>
      <c r="I12" s="76">
        <v>41.292134831460672</v>
      </c>
      <c r="J12" s="76">
        <f t="shared" si="2"/>
        <v>46.242111302352271</v>
      </c>
      <c r="K12" s="76">
        <f t="shared" si="3"/>
        <v>4.949976470891599</v>
      </c>
      <c r="L12" s="76">
        <v>0.73499999999999999</v>
      </c>
      <c r="M12" s="76">
        <v>0.80600000000000005</v>
      </c>
      <c r="N12" s="76">
        <f t="shared" si="4"/>
        <v>7.1000000000000063E-2</v>
      </c>
      <c r="O12" s="76">
        <v>8.3610000000000007</v>
      </c>
      <c r="P12" s="76">
        <v>5.6079999999999997</v>
      </c>
      <c r="Q12" s="76">
        <f t="shared" si="5"/>
        <v>-2.753000000000001</v>
      </c>
      <c r="R12" s="79">
        <v>0</v>
      </c>
      <c r="S12" s="79">
        <v>0</v>
      </c>
      <c r="T12" s="79">
        <f t="shared" si="6"/>
        <v>0</v>
      </c>
      <c r="U12" s="76">
        <v>15.631</v>
      </c>
      <c r="V12" s="76">
        <v>17.637</v>
      </c>
      <c r="W12" s="76">
        <f t="shared" si="7"/>
        <v>2.0060000000000002</v>
      </c>
    </row>
    <row r="13" spans="1:23" x14ac:dyDescent="0.25">
      <c r="A13" s="22">
        <v>9</v>
      </c>
      <c r="B13" s="25" t="s">
        <v>44</v>
      </c>
      <c r="C13" s="77">
        <v>25385</v>
      </c>
      <c r="D13" s="77">
        <v>29</v>
      </c>
      <c r="E13" s="77">
        <v>29</v>
      </c>
      <c r="F13" s="77">
        <f t="shared" si="1"/>
        <v>0</v>
      </c>
      <c r="G13" s="77">
        <v>29</v>
      </c>
      <c r="H13" s="77">
        <f t="shared" ref="H13:H31" si="8">E13/G13*100</f>
        <v>100</v>
      </c>
      <c r="I13" s="76">
        <v>57.5</v>
      </c>
      <c r="J13" s="76">
        <f t="shared" si="2"/>
        <v>60.606657474886752</v>
      </c>
      <c r="K13" s="76">
        <f t="shared" si="3"/>
        <v>3.1066574748867524</v>
      </c>
      <c r="L13" s="76">
        <v>15.289</v>
      </c>
      <c r="M13" s="76">
        <v>15.385</v>
      </c>
      <c r="N13" s="76">
        <f t="shared" si="4"/>
        <v>9.6000000000000085E-2</v>
      </c>
      <c r="O13" s="76">
        <v>163.61099999999999</v>
      </c>
      <c r="P13" s="76">
        <v>163.684</v>
      </c>
      <c r="Q13" s="76">
        <f t="shared" si="5"/>
        <v>7.3000000000007503E-2</v>
      </c>
      <c r="R13" s="76">
        <v>4.4000000000000004</v>
      </c>
      <c r="S13" s="76">
        <v>2.1</v>
      </c>
      <c r="T13" s="76">
        <f t="shared" si="6"/>
        <v>-2.3000000000000003</v>
      </c>
      <c r="U13" s="76">
        <v>303.71499999999997</v>
      </c>
      <c r="V13" s="76">
        <v>303.37900000000002</v>
      </c>
      <c r="W13" s="76">
        <f t="shared" si="7"/>
        <v>-0.33599999999995589</v>
      </c>
    </row>
    <row r="14" spans="1:23" x14ac:dyDescent="0.25">
      <c r="A14" s="21">
        <v>10</v>
      </c>
      <c r="B14" s="24" t="s">
        <v>47</v>
      </c>
      <c r="C14" s="77">
        <v>9136</v>
      </c>
      <c r="D14" s="77">
        <v>13</v>
      </c>
      <c r="E14" s="77">
        <v>13</v>
      </c>
      <c r="F14" s="77">
        <f t="shared" si="1"/>
        <v>0</v>
      </c>
      <c r="G14" s="77">
        <v>12</v>
      </c>
      <c r="H14" s="77">
        <f t="shared" si="8"/>
        <v>108.33333333333333</v>
      </c>
      <c r="I14" s="76">
        <v>72.448000000000008</v>
      </c>
      <c r="J14" s="76">
        <f t="shared" si="2"/>
        <v>74.408931698774083</v>
      </c>
      <c r="K14" s="76">
        <f t="shared" si="3"/>
        <v>1.9609316987740755</v>
      </c>
      <c r="L14" s="76">
        <v>6.7919999999999998</v>
      </c>
      <c r="M14" s="76">
        <v>6.798</v>
      </c>
      <c r="N14" s="76">
        <f t="shared" si="4"/>
        <v>6.0000000000002274E-3</v>
      </c>
      <c r="O14" s="76">
        <v>76.757999999999996</v>
      </c>
      <c r="P14" s="76">
        <v>79.111000000000004</v>
      </c>
      <c r="Q14" s="76">
        <f t="shared" si="5"/>
        <v>2.3530000000000086</v>
      </c>
      <c r="R14" s="79">
        <v>0</v>
      </c>
      <c r="S14" s="79">
        <v>0</v>
      </c>
      <c r="T14" s="79">
        <f t="shared" si="6"/>
        <v>0</v>
      </c>
      <c r="U14" s="76">
        <v>152.87200000000001</v>
      </c>
      <c r="V14" s="76">
        <v>152.875</v>
      </c>
      <c r="W14" s="76">
        <f t="shared" si="7"/>
        <v>2.9999999999859028E-3</v>
      </c>
    </row>
    <row r="15" spans="1:23" x14ac:dyDescent="0.25">
      <c r="A15" s="21">
        <v>11</v>
      </c>
      <c r="B15" s="24" t="s">
        <v>49</v>
      </c>
      <c r="C15" s="77">
        <v>5966</v>
      </c>
      <c r="D15" s="77">
        <v>23</v>
      </c>
      <c r="E15" s="77">
        <v>22</v>
      </c>
      <c r="F15" s="77">
        <f t="shared" si="1"/>
        <v>-1</v>
      </c>
      <c r="G15" s="77">
        <v>16</v>
      </c>
      <c r="H15" s="77">
        <f t="shared" si="8"/>
        <v>137.5</v>
      </c>
      <c r="I15" s="76">
        <v>102.14966866009374</v>
      </c>
      <c r="J15" s="76">
        <f t="shared" si="2"/>
        <v>100.33523298692592</v>
      </c>
      <c r="K15" s="76">
        <f t="shared" si="3"/>
        <v>-1.8144356731678215</v>
      </c>
      <c r="L15" s="76">
        <v>6.32</v>
      </c>
      <c r="M15" s="76">
        <v>5.9859999999999998</v>
      </c>
      <c r="N15" s="76">
        <f t="shared" si="4"/>
        <v>-0.33400000000000052</v>
      </c>
      <c r="O15" s="76">
        <v>101.58799999999999</v>
      </c>
      <c r="P15" s="76">
        <v>113.251</v>
      </c>
      <c r="Q15" s="76">
        <f t="shared" si="5"/>
        <v>11.663000000000011</v>
      </c>
      <c r="R15" s="79">
        <v>0</v>
      </c>
      <c r="S15" s="79">
        <v>0</v>
      </c>
      <c r="T15" s="79">
        <f t="shared" si="6"/>
        <v>0</v>
      </c>
      <c r="U15" s="76">
        <v>198.244</v>
      </c>
      <c r="V15" s="76">
        <v>165.499</v>
      </c>
      <c r="W15" s="76">
        <f t="shared" si="7"/>
        <v>-32.745000000000005</v>
      </c>
    </row>
    <row r="16" spans="1:23" x14ac:dyDescent="0.25">
      <c r="A16" s="22">
        <v>12</v>
      </c>
      <c r="B16" s="25" t="s">
        <v>67</v>
      </c>
      <c r="C16" s="44">
        <v>46776</v>
      </c>
      <c r="D16" s="77">
        <v>29</v>
      </c>
      <c r="E16" s="77">
        <v>29</v>
      </c>
      <c r="F16" s="77">
        <f t="shared" si="1"/>
        <v>0</v>
      </c>
      <c r="G16" s="77">
        <v>41</v>
      </c>
      <c r="H16" s="77">
        <f t="shared" si="8"/>
        <v>70.731707317073173</v>
      </c>
      <c r="I16" s="76">
        <v>44.3</v>
      </c>
      <c r="J16" s="76">
        <f t="shared" si="2"/>
        <v>44.142295194116642</v>
      </c>
      <c r="K16" s="76">
        <f t="shared" si="3"/>
        <v>-0.15770480588335545</v>
      </c>
      <c r="L16" s="76">
        <v>20.646999999999998</v>
      </c>
      <c r="M16" s="76">
        <v>20.648</v>
      </c>
      <c r="N16" s="79">
        <f t="shared" si="4"/>
        <v>1.0000000000012221E-3</v>
      </c>
      <c r="O16" s="76">
        <v>243.8</v>
      </c>
      <c r="P16" s="76">
        <v>272.221</v>
      </c>
      <c r="Q16" s="76">
        <f t="shared" si="5"/>
        <v>28.420999999999992</v>
      </c>
      <c r="R16" s="76">
        <v>20.8</v>
      </c>
      <c r="S16" s="76">
        <v>38.1</v>
      </c>
      <c r="T16" s="76">
        <f t="shared" si="6"/>
        <v>17.3</v>
      </c>
      <c r="U16" s="76">
        <v>478.3</v>
      </c>
      <c r="V16" s="76">
        <v>478.33100000000002</v>
      </c>
      <c r="W16" s="76">
        <f t="shared" si="7"/>
        <v>3.1000000000005912E-2</v>
      </c>
    </row>
    <row r="17" spans="1:23" x14ac:dyDescent="0.25">
      <c r="A17" s="21">
        <v>13</v>
      </c>
      <c r="B17" s="24" t="s">
        <v>51</v>
      </c>
      <c r="C17" s="77">
        <v>10665</v>
      </c>
      <c r="D17" s="77">
        <v>21</v>
      </c>
      <c r="E17" s="77">
        <v>21</v>
      </c>
      <c r="F17" s="77">
        <f t="shared" si="1"/>
        <v>0</v>
      </c>
      <c r="G17" s="77">
        <v>18</v>
      </c>
      <c r="H17" s="77">
        <f t="shared" si="8"/>
        <v>116.66666666666667</v>
      </c>
      <c r="I17" s="76">
        <v>79.040147669589288</v>
      </c>
      <c r="J17" s="76">
        <f t="shared" si="2"/>
        <v>80.965775902484751</v>
      </c>
      <c r="K17" s="76">
        <f t="shared" si="3"/>
        <v>1.9256282328954626</v>
      </c>
      <c r="L17" s="76">
        <v>8.5640000000000001</v>
      </c>
      <c r="M17" s="76">
        <v>8.6349999999999998</v>
      </c>
      <c r="N17" s="76">
        <f t="shared" si="4"/>
        <v>7.099999999999973E-2</v>
      </c>
      <c r="O17" s="76">
        <v>108.988</v>
      </c>
      <c r="P17" s="76">
        <v>114.158</v>
      </c>
      <c r="Q17" s="76">
        <f t="shared" si="5"/>
        <v>5.1700000000000017</v>
      </c>
      <c r="R17" s="79">
        <v>0</v>
      </c>
      <c r="S17" s="79">
        <v>0</v>
      </c>
      <c r="T17" s="79">
        <f t="shared" si="6"/>
        <v>0</v>
      </c>
      <c r="U17" s="76">
        <v>240.054</v>
      </c>
      <c r="V17" s="76">
        <v>239.76400000000001</v>
      </c>
      <c r="W17" s="76">
        <f t="shared" si="7"/>
        <v>-0.28999999999999204</v>
      </c>
    </row>
    <row r="18" spans="1:23" x14ac:dyDescent="0.25">
      <c r="A18" s="22">
        <v>14</v>
      </c>
      <c r="B18" s="25" t="s">
        <v>35</v>
      </c>
      <c r="C18" s="44">
        <v>20575</v>
      </c>
      <c r="D18" s="77">
        <v>25</v>
      </c>
      <c r="E18" s="77">
        <v>25</v>
      </c>
      <c r="F18" s="77">
        <f t="shared" si="1"/>
        <v>0</v>
      </c>
      <c r="G18" s="77">
        <v>24</v>
      </c>
      <c r="H18" s="77">
        <f t="shared" si="8"/>
        <v>104.16666666666667</v>
      </c>
      <c r="I18" s="76">
        <v>57.8</v>
      </c>
      <c r="J18" s="76">
        <f t="shared" si="2"/>
        <v>58.162818955042532</v>
      </c>
      <c r="K18" s="76">
        <f t="shared" si="3"/>
        <v>0.3628189550425347</v>
      </c>
      <c r="L18" s="76">
        <v>12.054</v>
      </c>
      <c r="M18" s="76">
        <v>11.967000000000001</v>
      </c>
      <c r="N18" s="76">
        <f t="shared" si="4"/>
        <v>-8.6999999999999744E-2</v>
      </c>
      <c r="O18" s="76">
        <v>128.715</v>
      </c>
      <c r="P18" s="76">
        <v>141.654</v>
      </c>
      <c r="Q18" s="76">
        <f t="shared" si="5"/>
        <v>12.938999999999993</v>
      </c>
      <c r="R18" s="76">
        <v>3.5</v>
      </c>
      <c r="S18" s="76">
        <v>0.85799999999999998</v>
      </c>
      <c r="T18" s="76">
        <f t="shared" si="6"/>
        <v>-2.6419999999999999</v>
      </c>
      <c r="U18" s="76">
        <v>269.82499999999999</v>
      </c>
      <c r="V18" s="76">
        <v>254.66399999999999</v>
      </c>
      <c r="W18" s="76">
        <f t="shared" si="7"/>
        <v>-15.161000000000001</v>
      </c>
    </row>
    <row r="19" spans="1:23" x14ac:dyDescent="0.25">
      <c r="A19" s="21">
        <v>15</v>
      </c>
      <c r="B19" s="24" t="s">
        <v>53</v>
      </c>
      <c r="C19" s="77">
        <v>15246</v>
      </c>
      <c r="D19" s="77">
        <v>27</v>
      </c>
      <c r="E19" s="77">
        <v>27</v>
      </c>
      <c r="F19" s="77">
        <f t="shared" si="1"/>
        <v>0</v>
      </c>
      <c r="G19" s="77">
        <v>28</v>
      </c>
      <c r="H19" s="77">
        <f t="shared" si="8"/>
        <v>96.428571428571431</v>
      </c>
      <c r="I19" s="76">
        <v>89.560900122509508</v>
      </c>
      <c r="J19" s="76">
        <f t="shared" si="2"/>
        <v>90.84349993440901</v>
      </c>
      <c r="K19" s="76">
        <f t="shared" si="3"/>
        <v>1.2825998118995017</v>
      </c>
      <c r="L19" s="76">
        <v>13.89</v>
      </c>
      <c r="M19" s="76">
        <v>13.85</v>
      </c>
      <c r="N19" s="79">
        <f t="shared" si="4"/>
        <v>-4.0000000000000924E-2</v>
      </c>
      <c r="O19" s="76">
        <v>148.28</v>
      </c>
      <c r="P19" s="76">
        <v>149.495</v>
      </c>
      <c r="Q19" s="76">
        <f t="shared" si="5"/>
        <v>1.2150000000000034</v>
      </c>
      <c r="R19" s="79">
        <v>0</v>
      </c>
      <c r="S19" s="79">
        <v>0</v>
      </c>
      <c r="T19" s="79">
        <f t="shared" si="6"/>
        <v>0</v>
      </c>
      <c r="U19" s="76">
        <v>274.57</v>
      </c>
      <c r="V19" s="76">
        <v>273.3</v>
      </c>
      <c r="W19" s="76">
        <f t="shared" si="7"/>
        <v>-1.2699999999999818</v>
      </c>
    </row>
    <row r="20" spans="1:23" x14ac:dyDescent="0.25">
      <c r="A20" s="22">
        <v>16</v>
      </c>
      <c r="B20" s="25" t="s">
        <v>77</v>
      </c>
      <c r="C20" s="44">
        <v>50094</v>
      </c>
      <c r="D20" s="77">
        <v>31</v>
      </c>
      <c r="E20" s="77">
        <v>31</v>
      </c>
      <c r="F20" s="77">
        <f t="shared" si="1"/>
        <v>0</v>
      </c>
      <c r="G20" s="77">
        <v>40</v>
      </c>
      <c r="H20" s="77">
        <f t="shared" si="8"/>
        <v>77.5</v>
      </c>
      <c r="I20" s="76">
        <v>52.3</v>
      </c>
      <c r="J20" s="76">
        <f t="shared" si="2"/>
        <v>52.269732902143971</v>
      </c>
      <c r="K20" s="79">
        <f t="shared" si="3"/>
        <v>-3.0267097856025771E-2</v>
      </c>
      <c r="L20" s="76">
        <v>26.184000000000001</v>
      </c>
      <c r="M20" s="76">
        <v>26.184000000000001</v>
      </c>
      <c r="N20" s="79">
        <f t="shared" si="4"/>
        <v>0</v>
      </c>
      <c r="O20" s="76">
        <v>265.55399999999997</v>
      </c>
      <c r="P20" s="76">
        <v>381.85500000000002</v>
      </c>
      <c r="Q20" s="76">
        <f t="shared" si="5"/>
        <v>116.30100000000004</v>
      </c>
      <c r="R20" s="76">
        <v>23.9</v>
      </c>
      <c r="S20" s="76">
        <v>20.916</v>
      </c>
      <c r="T20" s="76">
        <f t="shared" si="6"/>
        <v>-2.9839999999999982</v>
      </c>
      <c r="U20" s="76">
        <v>673.03700000000003</v>
      </c>
      <c r="V20" s="76">
        <v>676.577</v>
      </c>
      <c r="W20" s="76">
        <f t="shared" si="7"/>
        <v>3.5399999999999636</v>
      </c>
    </row>
    <row r="21" spans="1:23" x14ac:dyDescent="0.25">
      <c r="A21" s="22">
        <v>17</v>
      </c>
      <c r="B21" s="25" t="s">
        <v>84</v>
      </c>
      <c r="C21" s="44">
        <v>30086</v>
      </c>
      <c r="D21" s="77">
        <v>33</v>
      </c>
      <c r="E21" s="77">
        <v>33</v>
      </c>
      <c r="F21" s="77">
        <f t="shared" si="1"/>
        <v>0</v>
      </c>
      <c r="G21" s="77">
        <v>33</v>
      </c>
      <c r="H21" s="77">
        <f t="shared" si="8"/>
        <v>100</v>
      </c>
      <c r="I21" s="76">
        <v>65.8</v>
      </c>
      <c r="J21" s="76">
        <f t="shared" si="2"/>
        <v>66.609054045070792</v>
      </c>
      <c r="K21" s="76">
        <f t="shared" si="3"/>
        <v>0.80905404507079481</v>
      </c>
      <c r="L21" s="76">
        <v>20.04</v>
      </c>
      <c r="M21" s="76">
        <v>20.04</v>
      </c>
      <c r="N21" s="79">
        <f t="shared" si="4"/>
        <v>0</v>
      </c>
      <c r="O21" s="76">
        <v>292.65600000000001</v>
      </c>
      <c r="P21" s="76">
        <v>308.41999999999996</v>
      </c>
      <c r="Q21" s="76">
        <f t="shared" si="5"/>
        <v>15.763999999999953</v>
      </c>
      <c r="R21" s="76">
        <v>24</v>
      </c>
      <c r="S21" s="76">
        <v>17</v>
      </c>
      <c r="T21" s="76">
        <f t="shared" si="6"/>
        <v>-7</v>
      </c>
      <c r="U21" s="76">
        <v>500.245</v>
      </c>
      <c r="V21" s="76">
        <v>500.25</v>
      </c>
      <c r="W21" s="76">
        <f t="shared" si="7"/>
        <v>4.9999999999954525E-3</v>
      </c>
    </row>
    <row r="22" spans="1:23" x14ac:dyDescent="0.25">
      <c r="A22" s="21">
        <v>18</v>
      </c>
      <c r="B22" s="24" t="s">
        <v>55</v>
      </c>
      <c r="C22" s="82">
        <v>28813</v>
      </c>
      <c r="D22" s="77">
        <v>29</v>
      </c>
      <c r="E22" s="77">
        <v>29</v>
      </c>
      <c r="F22" s="77">
        <f t="shared" si="1"/>
        <v>0</v>
      </c>
      <c r="G22" s="77">
        <v>30</v>
      </c>
      <c r="H22" s="77">
        <f t="shared" si="8"/>
        <v>96.666666666666671</v>
      </c>
      <c r="I22" s="76">
        <v>48.828272430948708</v>
      </c>
      <c r="J22" s="76">
        <f t="shared" si="2"/>
        <v>50.203033353000386</v>
      </c>
      <c r="K22" s="76">
        <f t="shared" si="3"/>
        <v>1.3747609220516779</v>
      </c>
      <c r="L22" s="76">
        <v>14.231</v>
      </c>
      <c r="M22" s="76">
        <v>14.465</v>
      </c>
      <c r="N22" s="76">
        <f t="shared" si="4"/>
        <v>0.23399999999999999</v>
      </c>
      <c r="O22" s="76">
        <v>136.988</v>
      </c>
      <c r="P22" s="76">
        <v>160.345</v>
      </c>
      <c r="Q22" s="76">
        <f t="shared" si="5"/>
        <v>23.356999999999999</v>
      </c>
      <c r="R22" s="79">
        <v>0</v>
      </c>
      <c r="S22" s="79">
        <v>0</v>
      </c>
      <c r="T22" s="79">
        <f t="shared" si="6"/>
        <v>0</v>
      </c>
      <c r="U22" s="76">
        <v>364.16800000000001</v>
      </c>
      <c r="V22" s="76">
        <v>370.33499999999992</v>
      </c>
      <c r="W22" s="76">
        <f t="shared" si="7"/>
        <v>6.1669999999999163</v>
      </c>
    </row>
    <row r="23" spans="1:23" x14ac:dyDescent="0.25">
      <c r="A23" s="21">
        <v>19</v>
      </c>
      <c r="B23" s="24" t="s">
        <v>70</v>
      </c>
      <c r="C23" s="77">
        <v>5067</v>
      </c>
      <c r="D23" s="77">
        <v>12</v>
      </c>
      <c r="E23" s="77">
        <v>12</v>
      </c>
      <c r="F23" s="77">
        <f t="shared" si="1"/>
        <v>0</v>
      </c>
      <c r="G23" s="77">
        <v>13</v>
      </c>
      <c r="H23" s="77">
        <f t="shared" si="8"/>
        <v>92.307692307692307</v>
      </c>
      <c r="I23" s="76">
        <v>82.99267258002314</v>
      </c>
      <c r="J23" s="76">
        <f t="shared" si="2"/>
        <v>71.837379119794747</v>
      </c>
      <c r="K23" s="76">
        <f t="shared" si="3"/>
        <v>-11.155293460228393</v>
      </c>
      <c r="L23" s="76">
        <v>4.3040000000000003</v>
      </c>
      <c r="M23" s="76">
        <v>3.64</v>
      </c>
      <c r="N23" s="76">
        <f t="shared" si="4"/>
        <v>-0.66400000000000015</v>
      </c>
      <c r="O23" s="76">
        <v>40.981999999999999</v>
      </c>
      <c r="P23" s="76">
        <v>44.842999999999996</v>
      </c>
      <c r="Q23" s="76">
        <f t="shared" si="5"/>
        <v>3.8609999999999971</v>
      </c>
      <c r="R23" s="79">
        <v>0</v>
      </c>
      <c r="S23" s="79">
        <v>0</v>
      </c>
      <c r="T23" s="79">
        <f t="shared" si="6"/>
        <v>0</v>
      </c>
      <c r="U23" s="76">
        <v>98.298000000000002</v>
      </c>
      <c r="V23" s="76">
        <v>90.465999999999994</v>
      </c>
      <c r="W23" s="76">
        <f t="shared" si="7"/>
        <v>-7.8320000000000078</v>
      </c>
    </row>
    <row r="24" spans="1:23" x14ac:dyDescent="0.25">
      <c r="A24" s="21">
        <v>20</v>
      </c>
      <c r="B24" s="24" t="s">
        <v>57</v>
      </c>
      <c r="C24" s="83">
        <v>8098</v>
      </c>
      <c r="D24" s="77">
        <v>19</v>
      </c>
      <c r="E24" s="77">
        <v>19</v>
      </c>
      <c r="F24" s="77">
        <f t="shared" si="1"/>
        <v>0</v>
      </c>
      <c r="G24" s="77">
        <v>13</v>
      </c>
      <c r="H24" s="77">
        <f t="shared" si="8"/>
        <v>146.15384615384613</v>
      </c>
      <c r="I24" s="76">
        <v>79.202178030303031</v>
      </c>
      <c r="J24" s="76">
        <f t="shared" si="2"/>
        <v>78.068658928130404</v>
      </c>
      <c r="K24" s="76">
        <f t="shared" si="3"/>
        <v>-1.1335191021726274</v>
      </c>
      <c r="L24" s="76">
        <v>6.6909999999999998</v>
      </c>
      <c r="M24" s="76">
        <v>6.3220000000000001</v>
      </c>
      <c r="N24" s="76">
        <f t="shared" si="4"/>
        <v>-0.36899999999999977</v>
      </c>
      <c r="O24" s="76">
        <v>89.867999999999995</v>
      </c>
      <c r="P24" s="76">
        <v>87.704999999999998</v>
      </c>
      <c r="Q24" s="76">
        <f t="shared" si="5"/>
        <v>-2.1629999999999967</v>
      </c>
      <c r="R24" s="79">
        <v>0</v>
      </c>
      <c r="S24" s="79">
        <v>0</v>
      </c>
      <c r="T24" s="79">
        <f t="shared" si="6"/>
        <v>0</v>
      </c>
      <c r="U24" s="76">
        <v>201.36099999999999</v>
      </c>
      <c r="V24" s="76">
        <v>180.22300000000001</v>
      </c>
      <c r="W24" s="76">
        <f t="shared" si="7"/>
        <v>-21.137999999999977</v>
      </c>
    </row>
    <row r="25" spans="1:23" x14ac:dyDescent="0.25">
      <c r="A25" s="21">
        <v>21</v>
      </c>
      <c r="B25" s="24" t="s">
        <v>58</v>
      </c>
      <c r="C25" s="77">
        <v>14942</v>
      </c>
      <c r="D25" s="77">
        <v>18</v>
      </c>
      <c r="E25" s="77">
        <v>18</v>
      </c>
      <c r="F25" s="77">
        <f t="shared" si="1"/>
        <v>0</v>
      </c>
      <c r="G25" s="77">
        <v>17</v>
      </c>
      <c r="H25" s="77">
        <f t="shared" si="8"/>
        <v>105.88235294117648</v>
      </c>
      <c r="I25" s="76">
        <v>60.939431396786162</v>
      </c>
      <c r="J25" s="76">
        <f t="shared" si="2"/>
        <v>65.794405032793463</v>
      </c>
      <c r="K25" s="76">
        <f t="shared" si="3"/>
        <v>4.8549736360073013</v>
      </c>
      <c r="L25" s="76">
        <v>9.3670000000000009</v>
      </c>
      <c r="M25" s="76">
        <v>9.8309999999999995</v>
      </c>
      <c r="N25" s="76">
        <f t="shared" si="4"/>
        <v>0.46399999999999864</v>
      </c>
      <c r="O25" s="76">
        <v>101.809</v>
      </c>
      <c r="P25" s="76">
        <v>107.90900000000001</v>
      </c>
      <c r="Q25" s="76">
        <f t="shared" si="5"/>
        <v>6.1000000000000085</v>
      </c>
      <c r="R25" s="79">
        <v>0</v>
      </c>
      <c r="S25" s="79">
        <v>6.617</v>
      </c>
      <c r="T25" s="79">
        <f t="shared" si="6"/>
        <v>6.617</v>
      </c>
      <c r="U25" s="76">
        <v>255.13300000000001</v>
      </c>
      <c r="V25" s="76">
        <v>257.76799999999997</v>
      </c>
      <c r="W25" s="76">
        <f t="shared" si="7"/>
        <v>2.6349999999999625</v>
      </c>
    </row>
    <row r="26" spans="1:23" x14ac:dyDescent="0.25">
      <c r="A26" s="21">
        <v>22</v>
      </c>
      <c r="B26" s="24" t="s">
        <v>61</v>
      </c>
      <c r="C26" s="77">
        <v>8581</v>
      </c>
      <c r="D26" s="77">
        <v>29</v>
      </c>
      <c r="E26" s="77">
        <v>25</v>
      </c>
      <c r="F26" s="77">
        <f t="shared" si="1"/>
        <v>-4</v>
      </c>
      <c r="G26" s="77">
        <v>21</v>
      </c>
      <c r="H26" s="77">
        <f t="shared" si="8"/>
        <v>119.04761904761905</v>
      </c>
      <c r="I26" s="76">
        <v>58.727333407498051</v>
      </c>
      <c r="J26" s="76">
        <f t="shared" si="2"/>
        <v>60.319310103717513</v>
      </c>
      <c r="K26" s="76">
        <f t="shared" si="3"/>
        <v>1.5919766962194615</v>
      </c>
      <c r="L26" s="76">
        <v>5.2789999999999999</v>
      </c>
      <c r="M26" s="76">
        <v>5.1760000000000002</v>
      </c>
      <c r="N26" s="76">
        <f t="shared" si="4"/>
        <v>-0.10299999999999976</v>
      </c>
      <c r="O26" s="76">
        <v>64.906000000000006</v>
      </c>
      <c r="P26" s="76">
        <v>64.03</v>
      </c>
      <c r="Q26" s="76">
        <f t="shared" si="5"/>
        <v>-0.87600000000000477</v>
      </c>
      <c r="R26" s="79">
        <v>0</v>
      </c>
      <c r="S26" s="79">
        <v>0</v>
      </c>
      <c r="T26" s="79">
        <f t="shared" si="6"/>
        <v>0</v>
      </c>
      <c r="U26" s="76">
        <v>88.492000000000004</v>
      </c>
      <c r="V26" s="76">
        <v>86.194000000000003</v>
      </c>
      <c r="W26" s="76">
        <f t="shared" si="7"/>
        <v>-2.2980000000000018</v>
      </c>
    </row>
    <row r="27" spans="1:23" x14ac:dyDescent="0.25">
      <c r="A27" s="21">
        <v>23</v>
      </c>
      <c r="B27" s="24" t="s">
        <v>63</v>
      </c>
      <c r="C27" s="77">
        <v>9537</v>
      </c>
      <c r="D27" s="77">
        <v>18</v>
      </c>
      <c r="E27" s="77">
        <v>18</v>
      </c>
      <c r="F27" s="77">
        <f t="shared" si="1"/>
        <v>0</v>
      </c>
      <c r="G27" s="77">
        <v>15</v>
      </c>
      <c r="H27" s="77">
        <f t="shared" si="8"/>
        <v>120</v>
      </c>
      <c r="I27" s="76">
        <v>71.044562551103823</v>
      </c>
      <c r="J27" s="76">
        <f t="shared" si="2"/>
        <v>73.199119219880458</v>
      </c>
      <c r="K27" s="76">
        <f t="shared" si="3"/>
        <v>2.1545566687766353</v>
      </c>
      <c r="L27" s="76">
        <v>6.9509999999999996</v>
      </c>
      <c r="M27" s="76">
        <v>6.9809999999999999</v>
      </c>
      <c r="N27" s="79">
        <f t="shared" si="4"/>
        <v>3.0000000000000249E-2</v>
      </c>
      <c r="O27" s="76">
        <v>75</v>
      </c>
      <c r="P27" s="76">
        <v>81.894999999999996</v>
      </c>
      <c r="Q27" s="76">
        <f t="shared" si="5"/>
        <v>6.894999999999996</v>
      </c>
      <c r="R27" s="76">
        <v>8.2959999999999994</v>
      </c>
      <c r="S27" s="76">
        <v>0</v>
      </c>
      <c r="T27" s="76">
        <f t="shared" si="6"/>
        <v>-8.2959999999999994</v>
      </c>
      <c r="U27" s="76">
        <v>178.56</v>
      </c>
      <c r="V27" s="76">
        <v>178.45099999999999</v>
      </c>
      <c r="W27" s="76">
        <f t="shared" si="7"/>
        <v>-0.10900000000000887</v>
      </c>
    </row>
    <row r="28" spans="1:23" x14ac:dyDescent="0.25">
      <c r="A28" s="22">
        <v>24</v>
      </c>
      <c r="B28" s="25" t="s">
        <v>64</v>
      </c>
      <c r="C28" s="44">
        <v>20112</v>
      </c>
      <c r="D28" s="77">
        <v>20</v>
      </c>
      <c r="E28" s="77">
        <v>20</v>
      </c>
      <c r="F28" s="77">
        <f t="shared" si="1"/>
        <v>0</v>
      </c>
      <c r="G28" s="77">
        <v>20</v>
      </c>
      <c r="H28" s="77">
        <f t="shared" si="8"/>
        <v>100</v>
      </c>
      <c r="I28" s="76">
        <v>68.400000000000006</v>
      </c>
      <c r="J28" s="76">
        <f t="shared" si="2"/>
        <v>70.912887828162297</v>
      </c>
      <c r="K28" s="76">
        <f t="shared" si="3"/>
        <v>2.5128878281622917</v>
      </c>
      <c r="L28" s="76">
        <v>14.253</v>
      </c>
      <c r="M28" s="76">
        <v>14.262</v>
      </c>
      <c r="N28" s="79">
        <f t="shared" si="4"/>
        <v>9.0000000000003411E-3</v>
      </c>
      <c r="O28" s="76">
        <v>119.795</v>
      </c>
      <c r="P28" s="76">
        <v>149.34199999999998</v>
      </c>
      <c r="Q28" s="76">
        <f t="shared" si="5"/>
        <v>29.546999999999983</v>
      </c>
      <c r="R28" s="76">
        <v>1.2</v>
      </c>
      <c r="S28" s="76">
        <v>1.1000000000000001</v>
      </c>
      <c r="T28" s="76">
        <f t="shared" si="6"/>
        <v>-9.9999999999999867E-2</v>
      </c>
      <c r="U28" s="76">
        <v>257.827</v>
      </c>
      <c r="V28" s="76">
        <v>254.19</v>
      </c>
      <c r="W28" s="76">
        <f t="shared" si="7"/>
        <v>-3.6370000000000005</v>
      </c>
    </row>
    <row r="29" spans="1:23" x14ac:dyDescent="0.25">
      <c r="A29" s="21">
        <v>25</v>
      </c>
      <c r="B29" s="24" t="s">
        <v>65</v>
      </c>
      <c r="C29" s="77">
        <v>6728</v>
      </c>
      <c r="D29" s="77">
        <v>19</v>
      </c>
      <c r="E29" s="77">
        <v>19</v>
      </c>
      <c r="F29" s="77">
        <f t="shared" si="1"/>
        <v>0</v>
      </c>
      <c r="G29" s="77">
        <v>16</v>
      </c>
      <c r="H29" s="77">
        <f t="shared" si="8"/>
        <v>118.75</v>
      </c>
      <c r="I29" s="76">
        <v>103.17735413056037</v>
      </c>
      <c r="J29" s="76">
        <f t="shared" si="2"/>
        <v>101.70927467300832</v>
      </c>
      <c r="K29" s="76">
        <f t="shared" si="3"/>
        <v>-1.4680794575520508</v>
      </c>
      <c r="L29" s="76">
        <v>7.1440000000000001</v>
      </c>
      <c r="M29" s="76">
        <v>6.843</v>
      </c>
      <c r="N29" s="76">
        <f t="shared" si="4"/>
        <v>-0.30100000000000016</v>
      </c>
      <c r="O29" s="76">
        <v>106.855</v>
      </c>
      <c r="P29" s="76">
        <v>97.271000000000001</v>
      </c>
      <c r="Q29" s="76">
        <f t="shared" si="5"/>
        <v>-9.5840000000000032</v>
      </c>
      <c r="R29" s="79">
        <v>0</v>
      </c>
      <c r="S29" s="79">
        <v>0</v>
      </c>
      <c r="T29" s="79">
        <f t="shared" si="6"/>
        <v>0</v>
      </c>
      <c r="U29" s="76">
        <v>209.572</v>
      </c>
      <c r="V29" s="76">
        <v>206.69800000000001</v>
      </c>
      <c r="W29" s="76">
        <f t="shared" si="7"/>
        <v>-2.8739999999999952</v>
      </c>
    </row>
    <row r="30" spans="1:23" x14ac:dyDescent="0.25">
      <c r="A30" s="21">
        <v>26</v>
      </c>
      <c r="B30" s="24" t="s">
        <v>66</v>
      </c>
      <c r="C30" s="77">
        <v>13486</v>
      </c>
      <c r="D30" s="77">
        <v>23</v>
      </c>
      <c r="E30" s="77">
        <v>23</v>
      </c>
      <c r="F30" s="77">
        <f t="shared" si="1"/>
        <v>0</v>
      </c>
      <c r="G30" s="77">
        <v>19</v>
      </c>
      <c r="H30" s="77">
        <f t="shared" si="8"/>
        <v>121.05263157894737</v>
      </c>
      <c r="I30" s="76">
        <v>70.488245931283899</v>
      </c>
      <c r="J30" s="76">
        <f t="shared" si="2"/>
        <v>71.785555390775613</v>
      </c>
      <c r="K30" s="76">
        <f t="shared" si="3"/>
        <v>1.2973094594917143</v>
      </c>
      <c r="L30" s="76">
        <v>9.7449999999999992</v>
      </c>
      <c r="M30" s="76">
        <v>9.6809999999999992</v>
      </c>
      <c r="N30" s="76">
        <f t="shared" si="4"/>
        <v>-6.4000000000000057E-2</v>
      </c>
      <c r="O30" s="76">
        <v>105.49</v>
      </c>
      <c r="P30" s="76">
        <v>117.155</v>
      </c>
      <c r="Q30" s="76">
        <f t="shared" si="5"/>
        <v>11.665000000000006</v>
      </c>
      <c r="R30" s="79">
        <v>0</v>
      </c>
      <c r="S30" s="79">
        <v>0</v>
      </c>
      <c r="T30" s="79">
        <f t="shared" si="6"/>
        <v>0</v>
      </c>
      <c r="U30" s="76">
        <v>249.554</v>
      </c>
      <c r="V30" s="76">
        <v>241.316</v>
      </c>
      <c r="W30" s="76">
        <f t="shared" si="7"/>
        <v>-8.2379999999999995</v>
      </c>
    </row>
    <row r="31" spans="1:23" x14ac:dyDescent="0.25">
      <c r="A31" s="116" t="s">
        <v>76</v>
      </c>
      <c r="B31" s="116"/>
      <c r="C31" s="127">
        <f>SUM(C5:C30)</f>
        <v>358375</v>
      </c>
      <c r="D31" s="128">
        <f t="shared" ref="D31:V31" si="9">SUM(D5:D30)</f>
        <v>429</v>
      </c>
      <c r="E31" s="128">
        <f t="shared" si="9"/>
        <v>423</v>
      </c>
      <c r="F31" s="128">
        <f t="shared" si="1"/>
        <v>-6</v>
      </c>
      <c r="G31" s="128">
        <f>SUM(G5:G30)</f>
        <v>434</v>
      </c>
      <c r="H31" s="128">
        <f t="shared" si="8"/>
        <v>97.465437788018434</v>
      </c>
      <c r="I31" s="129">
        <v>60.3</v>
      </c>
      <c r="J31" s="129">
        <f t="shared" si="2"/>
        <v>61.514614579700023</v>
      </c>
      <c r="K31" s="129">
        <f t="shared" si="3"/>
        <v>1.2146145797000258</v>
      </c>
      <c r="L31" s="129">
        <f t="shared" si="9"/>
        <v>221.29199999999997</v>
      </c>
      <c r="M31" s="129">
        <f>SUM(M5:M30)</f>
        <v>220.45299999999995</v>
      </c>
      <c r="N31" s="129">
        <f t="shared" si="4"/>
        <v>-0.83900000000002706</v>
      </c>
      <c r="O31" s="129">
        <f t="shared" si="9"/>
        <v>2472.3939999999998</v>
      </c>
      <c r="P31" s="129">
        <f t="shared" si="9"/>
        <v>2732.3850000000007</v>
      </c>
      <c r="Q31" s="129">
        <f t="shared" si="5"/>
        <v>259.99100000000089</v>
      </c>
      <c r="R31" s="129">
        <f t="shared" si="9"/>
        <v>86.095999999999989</v>
      </c>
      <c r="S31" s="129">
        <f t="shared" si="9"/>
        <v>86.691000000000003</v>
      </c>
      <c r="T31" s="129">
        <f t="shared" si="9"/>
        <v>0.59500000000000397</v>
      </c>
      <c r="U31" s="129">
        <f t="shared" si="9"/>
        <v>5283.1750000000011</v>
      </c>
      <c r="V31" s="129">
        <f t="shared" si="9"/>
        <v>5194.0619999999999</v>
      </c>
      <c r="W31" s="129">
        <f t="shared" si="7"/>
        <v>-89.113000000001193</v>
      </c>
    </row>
  </sheetData>
  <mergeCells count="12">
    <mergeCell ref="A31:B31"/>
    <mergeCell ref="A4:W4"/>
    <mergeCell ref="L2:N2"/>
    <mergeCell ref="O2:Q2"/>
    <mergeCell ref="R2:T2"/>
    <mergeCell ref="U2:W2"/>
    <mergeCell ref="A2:A3"/>
    <mergeCell ref="B2:B3"/>
    <mergeCell ref="C2:C3"/>
    <mergeCell ref="D2:F2"/>
    <mergeCell ref="G2:H2"/>
    <mergeCell ref="I2:K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4"/>
  <sheetViews>
    <sheetView tabSelected="1" zoomScale="87" zoomScaleNormal="87" workbookViewId="0">
      <selection activeCell="AD19" sqref="AD19"/>
    </sheetView>
  </sheetViews>
  <sheetFormatPr defaultRowHeight="15" x14ac:dyDescent="0.25"/>
  <cols>
    <col min="1" max="1" width="5" customWidth="1"/>
    <col min="2" max="2" width="20" customWidth="1"/>
  </cols>
  <sheetData>
    <row r="3" spans="1:26" x14ac:dyDescent="0.25">
      <c r="A3" s="99" t="s">
        <v>6</v>
      </c>
      <c r="B3" s="99" t="s">
        <v>7</v>
      </c>
      <c r="C3" s="99" t="s">
        <v>15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 t="s">
        <v>25</v>
      </c>
      <c r="V3" s="99"/>
      <c r="W3" s="99"/>
      <c r="X3" s="99" t="s">
        <v>16</v>
      </c>
      <c r="Y3" s="99"/>
      <c r="Z3" s="99"/>
    </row>
    <row r="4" spans="1:26" x14ac:dyDescent="0.25">
      <c r="A4" s="99"/>
      <c r="B4" s="99"/>
      <c r="C4" s="99" t="s">
        <v>20</v>
      </c>
      <c r="D4" s="99"/>
      <c r="E4" s="99"/>
      <c r="F4" s="99"/>
      <c r="G4" s="99"/>
      <c r="H4" s="99"/>
      <c r="I4" s="99" t="s">
        <v>21</v>
      </c>
      <c r="J4" s="99"/>
      <c r="K4" s="99"/>
      <c r="L4" s="99" t="s">
        <v>22</v>
      </c>
      <c r="M4" s="99"/>
      <c r="N4" s="99"/>
      <c r="O4" s="99" t="s">
        <v>23</v>
      </c>
      <c r="P4" s="99"/>
      <c r="Q4" s="99"/>
      <c r="R4" s="99" t="s">
        <v>24</v>
      </c>
      <c r="S4" s="99"/>
      <c r="T4" s="99"/>
      <c r="U4" s="99"/>
      <c r="V4" s="99"/>
      <c r="W4" s="99"/>
      <c r="X4" s="99"/>
      <c r="Y4" s="99"/>
      <c r="Z4" s="99"/>
    </row>
    <row r="5" spans="1:26" ht="33.75" customHeight="1" x14ac:dyDescent="0.25">
      <c r="A5" s="99"/>
      <c r="B5" s="99"/>
      <c r="C5" s="99" t="s">
        <v>19</v>
      </c>
      <c r="D5" s="99"/>
      <c r="E5" s="99"/>
      <c r="F5" s="99" t="s">
        <v>17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17.25" customHeight="1" x14ac:dyDescent="0.25">
      <c r="A6" s="99"/>
      <c r="B6" s="99"/>
      <c r="C6" s="6">
        <v>2019</v>
      </c>
      <c r="D6" s="6">
        <v>2021</v>
      </c>
      <c r="E6" s="7" t="s">
        <v>1</v>
      </c>
      <c r="F6" s="38">
        <v>2019</v>
      </c>
      <c r="G6" s="38">
        <v>2021</v>
      </c>
      <c r="H6" s="7" t="s">
        <v>1</v>
      </c>
      <c r="I6" s="38">
        <v>2019</v>
      </c>
      <c r="J6" s="38">
        <v>2021</v>
      </c>
      <c r="K6" s="7" t="s">
        <v>1</v>
      </c>
      <c r="L6" s="38">
        <v>2019</v>
      </c>
      <c r="M6" s="38">
        <v>2021</v>
      </c>
      <c r="N6" s="7" t="s">
        <v>1</v>
      </c>
      <c r="O6" s="38">
        <v>2019</v>
      </c>
      <c r="P6" s="38">
        <v>2021</v>
      </c>
      <c r="Q6" s="7" t="s">
        <v>1</v>
      </c>
      <c r="R6" s="38">
        <v>2019</v>
      </c>
      <c r="S6" s="38">
        <v>2021</v>
      </c>
      <c r="T6" s="7" t="s">
        <v>1</v>
      </c>
      <c r="U6" s="38">
        <v>2019</v>
      </c>
      <c r="V6" s="38">
        <v>2021</v>
      </c>
      <c r="W6" s="7" t="s">
        <v>1</v>
      </c>
      <c r="X6" s="38">
        <v>2019</v>
      </c>
      <c r="Y6" s="38">
        <v>2021</v>
      </c>
      <c r="Z6" s="7" t="s">
        <v>1</v>
      </c>
    </row>
    <row r="7" spans="1:26" x14ac:dyDescent="0.25">
      <c r="A7" s="120" t="s">
        <v>14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/>
    </row>
    <row r="8" spans="1:26" x14ac:dyDescent="0.25">
      <c r="A8" s="26">
        <v>1</v>
      </c>
      <c r="B8" s="18" t="s">
        <v>30</v>
      </c>
      <c r="C8" s="155">
        <v>0</v>
      </c>
      <c r="D8" s="44">
        <v>0</v>
      </c>
      <c r="E8" s="44">
        <f>D8-C8</f>
        <v>0</v>
      </c>
      <c r="F8" s="155">
        <v>0</v>
      </c>
      <c r="G8" s="44">
        <v>0</v>
      </c>
      <c r="H8" s="44">
        <f>G8-F8</f>
        <v>0</v>
      </c>
      <c r="I8" s="155">
        <v>0</v>
      </c>
      <c r="J8" s="44">
        <v>0</v>
      </c>
      <c r="K8" s="44">
        <f>J8-I8</f>
        <v>0</v>
      </c>
      <c r="L8" s="155">
        <v>0</v>
      </c>
      <c r="M8" s="44">
        <v>0</v>
      </c>
      <c r="N8" s="44">
        <f>M8-L8</f>
        <v>0</v>
      </c>
      <c r="O8" s="155">
        <v>1</v>
      </c>
      <c r="P8" s="44">
        <v>1</v>
      </c>
      <c r="Q8" s="44">
        <f>P8-O8</f>
        <v>0</v>
      </c>
      <c r="R8" s="155">
        <v>0</v>
      </c>
      <c r="S8" s="44">
        <v>0</v>
      </c>
      <c r="T8" s="44">
        <f>S8-R8</f>
        <v>0</v>
      </c>
      <c r="U8" s="155">
        <v>2</v>
      </c>
      <c r="V8" s="44">
        <v>2</v>
      </c>
      <c r="W8" s="44">
        <f>V8-U8</f>
        <v>0</v>
      </c>
      <c r="X8" s="156">
        <v>29105</v>
      </c>
      <c r="Y8" s="65">
        <v>35128.68</v>
      </c>
      <c r="Z8" s="65">
        <f>Y8-X8</f>
        <v>6023.68</v>
      </c>
    </row>
    <row r="9" spans="1:26" x14ac:dyDescent="0.25">
      <c r="A9" s="26">
        <v>2</v>
      </c>
      <c r="B9" s="16" t="s">
        <v>31</v>
      </c>
      <c r="C9" s="155">
        <v>0</v>
      </c>
      <c r="D9" s="44">
        <v>0</v>
      </c>
      <c r="E9" s="44">
        <f t="shared" ref="E9:E34" si="0">D9-C9</f>
        <v>0</v>
      </c>
      <c r="F9" s="155">
        <v>0</v>
      </c>
      <c r="G9" s="44">
        <v>0</v>
      </c>
      <c r="H9" s="44">
        <f t="shared" ref="H9:H34" si="1">G9-F9</f>
        <v>0</v>
      </c>
      <c r="I9" s="155">
        <v>0</v>
      </c>
      <c r="J9" s="44">
        <v>0</v>
      </c>
      <c r="K9" s="44">
        <f t="shared" ref="K9:K34" si="2">J9-I9</f>
        <v>0</v>
      </c>
      <c r="L9" s="155">
        <v>1</v>
      </c>
      <c r="M9" s="44">
        <v>0</v>
      </c>
      <c r="N9" s="44">
        <f t="shared" ref="N9:N34" si="3">M9-L9</f>
        <v>-1</v>
      </c>
      <c r="O9" s="155">
        <v>1</v>
      </c>
      <c r="P9" s="44">
        <v>1</v>
      </c>
      <c r="Q9" s="44">
        <f t="shared" ref="Q9:Q34" si="4">P9-O9</f>
        <v>0</v>
      </c>
      <c r="R9" s="155">
        <v>1</v>
      </c>
      <c r="S9" s="155">
        <v>1</v>
      </c>
      <c r="T9" s="44">
        <f t="shared" ref="T9:T34" si="5">S9-R9</f>
        <v>0</v>
      </c>
      <c r="U9" s="155">
        <v>7</v>
      </c>
      <c r="V9" s="44">
        <v>7</v>
      </c>
      <c r="W9" s="44">
        <f t="shared" ref="W9:W34" si="6">V9-U9</f>
        <v>0</v>
      </c>
      <c r="X9" s="156">
        <v>37678</v>
      </c>
      <c r="Y9" s="44">
        <v>37159</v>
      </c>
      <c r="Z9" s="65">
        <f t="shared" ref="Z9:Z34" si="7">Y9-X9</f>
        <v>-519</v>
      </c>
    </row>
    <row r="10" spans="1:26" x14ac:dyDescent="0.25">
      <c r="A10" s="26">
        <v>3</v>
      </c>
      <c r="B10" s="16" t="s">
        <v>34</v>
      </c>
      <c r="C10" s="155">
        <v>0</v>
      </c>
      <c r="D10" s="44">
        <v>0</v>
      </c>
      <c r="E10" s="44">
        <f t="shared" si="0"/>
        <v>0</v>
      </c>
      <c r="F10" s="155">
        <v>0</v>
      </c>
      <c r="G10" s="44">
        <v>0</v>
      </c>
      <c r="H10" s="44">
        <f t="shared" si="1"/>
        <v>0</v>
      </c>
      <c r="I10" s="155">
        <v>0</v>
      </c>
      <c r="J10" s="44">
        <v>0</v>
      </c>
      <c r="K10" s="44">
        <f t="shared" si="2"/>
        <v>0</v>
      </c>
      <c r="L10" s="155">
        <v>1</v>
      </c>
      <c r="M10" s="44">
        <v>1</v>
      </c>
      <c r="N10" s="44">
        <f t="shared" si="3"/>
        <v>0</v>
      </c>
      <c r="O10" s="155">
        <v>1</v>
      </c>
      <c r="P10" s="44">
        <v>1</v>
      </c>
      <c r="Q10" s="44">
        <f t="shared" si="4"/>
        <v>0</v>
      </c>
      <c r="R10" s="155">
        <v>0</v>
      </c>
      <c r="S10" s="44">
        <v>0</v>
      </c>
      <c r="T10" s="44">
        <f t="shared" si="5"/>
        <v>0</v>
      </c>
      <c r="U10" s="155">
        <v>4</v>
      </c>
      <c r="V10" s="44">
        <v>4</v>
      </c>
      <c r="W10" s="44">
        <f t="shared" si="6"/>
        <v>0</v>
      </c>
      <c r="X10" s="156">
        <v>34919</v>
      </c>
      <c r="Y10" s="65">
        <v>36696</v>
      </c>
      <c r="Z10" s="65">
        <f t="shared" si="7"/>
        <v>1777</v>
      </c>
    </row>
    <row r="11" spans="1:26" x14ac:dyDescent="0.25">
      <c r="A11" s="27">
        <v>4</v>
      </c>
      <c r="B11" s="25" t="s">
        <v>74</v>
      </c>
      <c r="C11" s="155">
        <v>0</v>
      </c>
      <c r="D11" s="44">
        <v>0</v>
      </c>
      <c r="E11" s="44">
        <f t="shared" si="0"/>
        <v>0</v>
      </c>
      <c r="F11" s="155">
        <v>0</v>
      </c>
      <c r="G11" s="44">
        <v>0</v>
      </c>
      <c r="H11" s="44">
        <f t="shared" si="1"/>
        <v>0</v>
      </c>
      <c r="I11" s="155">
        <v>0</v>
      </c>
      <c r="J11" s="44">
        <v>0</v>
      </c>
      <c r="K11" s="44">
        <f t="shared" si="2"/>
        <v>0</v>
      </c>
      <c r="L11" s="155">
        <v>0</v>
      </c>
      <c r="M11" s="44">
        <v>0</v>
      </c>
      <c r="N11" s="44">
        <f t="shared" si="3"/>
        <v>0</v>
      </c>
      <c r="O11" s="155">
        <v>1</v>
      </c>
      <c r="P11" s="44">
        <v>1</v>
      </c>
      <c r="Q11" s="44">
        <f t="shared" si="4"/>
        <v>0</v>
      </c>
      <c r="R11" s="155">
        <v>1</v>
      </c>
      <c r="S11" s="155">
        <v>1</v>
      </c>
      <c r="T11" s="44">
        <f t="shared" si="5"/>
        <v>0</v>
      </c>
      <c r="U11" s="155">
        <v>1</v>
      </c>
      <c r="V11" s="155">
        <v>1</v>
      </c>
      <c r="W11" s="44">
        <f t="shared" si="6"/>
        <v>0</v>
      </c>
      <c r="X11" s="156">
        <v>34445</v>
      </c>
      <c r="Y11" s="65">
        <v>38975</v>
      </c>
      <c r="Z11" s="65">
        <f t="shared" si="7"/>
        <v>4530</v>
      </c>
    </row>
    <row r="12" spans="1:26" x14ac:dyDescent="0.25">
      <c r="A12" s="26">
        <v>5</v>
      </c>
      <c r="B12" s="18" t="s">
        <v>35</v>
      </c>
      <c r="C12" s="155">
        <v>0</v>
      </c>
      <c r="D12" s="44">
        <v>0</v>
      </c>
      <c r="E12" s="44">
        <f t="shared" si="0"/>
        <v>0</v>
      </c>
      <c r="F12" s="155">
        <v>0</v>
      </c>
      <c r="G12" s="44">
        <v>0</v>
      </c>
      <c r="H12" s="44">
        <f t="shared" si="1"/>
        <v>0</v>
      </c>
      <c r="I12" s="155">
        <v>0</v>
      </c>
      <c r="J12" s="44">
        <v>0</v>
      </c>
      <c r="K12" s="44">
        <f t="shared" si="2"/>
        <v>0</v>
      </c>
      <c r="L12" s="155">
        <v>0</v>
      </c>
      <c r="M12" s="44">
        <v>0</v>
      </c>
      <c r="N12" s="44">
        <f t="shared" si="3"/>
        <v>0</v>
      </c>
      <c r="O12" s="155">
        <v>1</v>
      </c>
      <c r="P12" s="44">
        <v>1</v>
      </c>
      <c r="Q12" s="44">
        <f t="shared" si="4"/>
        <v>0</v>
      </c>
      <c r="R12" s="155">
        <v>0</v>
      </c>
      <c r="S12" s="44">
        <v>0</v>
      </c>
      <c r="T12" s="44">
        <f t="shared" si="5"/>
        <v>0</v>
      </c>
      <c r="U12" s="155">
        <v>3</v>
      </c>
      <c r="V12" s="44">
        <v>3</v>
      </c>
      <c r="W12" s="44">
        <f t="shared" si="6"/>
        <v>0</v>
      </c>
      <c r="X12" s="156">
        <v>29042</v>
      </c>
      <c r="Y12" s="65">
        <v>31105</v>
      </c>
      <c r="Z12" s="65">
        <f t="shared" si="7"/>
        <v>2063</v>
      </c>
    </row>
    <row r="13" spans="1:26" x14ac:dyDescent="0.25">
      <c r="A13" s="26">
        <v>6</v>
      </c>
      <c r="B13" s="16" t="s">
        <v>36</v>
      </c>
      <c r="C13" s="155">
        <v>0</v>
      </c>
      <c r="D13" s="44">
        <v>0</v>
      </c>
      <c r="E13" s="44">
        <f t="shared" si="0"/>
        <v>0</v>
      </c>
      <c r="F13" s="155">
        <v>0</v>
      </c>
      <c r="G13" s="44">
        <v>0</v>
      </c>
      <c r="H13" s="44">
        <f t="shared" si="1"/>
        <v>0</v>
      </c>
      <c r="I13" s="155">
        <v>0</v>
      </c>
      <c r="J13" s="44">
        <v>0</v>
      </c>
      <c r="K13" s="44">
        <f t="shared" si="2"/>
        <v>0</v>
      </c>
      <c r="L13" s="155">
        <v>0</v>
      </c>
      <c r="M13" s="44">
        <v>0</v>
      </c>
      <c r="N13" s="44">
        <f t="shared" si="3"/>
        <v>0</v>
      </c>
      <c r="O13" s="155">
        <v>3</v>
      </c>
      <c r="P13" s="44">
        <v>2</v>
      </c>
      <c r="Q13" s="44">
        <f t="shared" si="4"/>
        <v>-1</v>
      </c>
      <c r="R13" s="155">
        <v>0</v>
      </c>
      <c r="S13" s="44">
        <v>2</v>
      </c>
      <c r="T13" s="44">
        <f t="shared" si="5"/>
        <v>2</v>
      </c>
      <c r="U13" s="155">
        <v>2</v>
      </c>
      <c r="V13" s="44">
        <v>2</v>
      </c>
      <c r="W13" s="44">
        <f t="shared" si="6"/>
        <v>0</v>
      </c>
      <c r="X13" s="156">
        <v>22679</v>
      </c>
      <c r="Y13" s="65">
        <v>23111</v>
      </c>
      <c r="Z13" s="65">
        <f t="shared" si="7"/>
        <v>432</v>
      </c>
    </row>
    <row r="14" spans="1:26" x14ac:dyDescent="0.25">
      <c r="A14" s="26">
        <v>7</v>
      </c>
      <c r="B14" s="18" t="s">
        <v>38</v>
      </c>
      <c r="C14" s="155">
        <v>0</v>
      </c>
      <c r="D14" s="44">
        <v>0</v>
      </c>
      <c r="E14" s="44">
        <f t="shared" si="0"/>
        <v>0</v>
      </c>
      <c r="F14" s="155">
        <v>0</v>
      </c>
      <c r="G14" s="44">
        <v>0</v>
      </c>
      <c r="H14" s="44">
        <f t="shared" si="1"/>
        <v>0</v>
      </c>
      <c r="I14" s="155">
        <v>1</v>
      </c>
      <c r="J14" s="44">
        <v>1</v>
      </c>
      <c r="K14" s="44">
        <f t="shared" si="2"/>
        <v>0</v>
      </c>
      <c r="L14" s="155">
        <v>0</v>
      </c>
      <c r="M14" s="44">
        <v>0</v>
      </c>
      <c r="N14" s="44">
        <f t="shared" si="3"/>
        <v>0</v>
      </c>
      <c r="O14" s="155">
        <v>1</v>
      </c>
      <c r="P14" s="44">
        <v>1</v>
      </c>
      <c r="Q14" s="44">
        <f t="shared" si="4"/>
        <v>0</v>
      </c>
      <c r="R14" s="155">
        <v>0</v>
      </c>
      <c r="S14" s="44">
        <v>0</v>
      </c>
      <c r="T14" s="44">
        <f t="shared" si="5"/>
        <v>0</v>
      </c>
      <c r="U14" s="155">
        <v>1</v>
      </c>
      <c r="V14" s="44">
        <v>1</v>
      </c>
      <c r="W14" s="44">
        <f t="shared" si="6"/>
        <v>0</v>
      </c>
      <c r="X14" s="156">
        <v>34985</v>
      </c>
      <c r="Y14" s="65">
        <v>34758.15</v>
      </c>
      <c r="Z14" s="65">
        <f t="shared" si="7"/>
        <v>-226.84999999999854</v>
      </c>
    </row>
    <row r="15" spans="1:26" ht="15.75" customHeight="1" x14ac:dyDescent="0.25">
      <c r="A15" s="26">
        <v>8</v>
      </c>
      <c r="B15" s="16" t="s">
        <v>41</v>
      </c>
      <c r="C15" s="155">
        <v>0</v>
      </c>
      <c r="D15" s="44">
        <v>0</v>
      </c>
      <c r="E15" s="44">
        <f t="shared" si="0"/>
        <v>0</v>
      </c>
      <c r="F15" s="155">
        <v>0</v>
      </c>
      <c r="G15" s="44">
        <v>0</v>
      </c>
      <c r="H15" s="44">
        <f t="shared" si="1"/>
        <v>0</v>
      </c>
      <c r="I15" s="155">
        <v>0</v>
      </c>
      <c r="J15" s="44">
        <v>0</v>
      </c>
      <c r="K15" s="44">
        <f t="shared" si="2"/>
        <v>0</v>
      </c>
      <c r="L15" s="155">
        <v>0</v>
      </c>
      <c r="M15" s="44">
        <v>0</v>
      </c>
      <c r="N15" s="44">
        <f t="shared" si="3"/>
        <v>0</v>
      </c>
      <c r="O15" s="155">
        <v>2</v>
      </c>
      <c r="P15" s="44">
        <v>2</v>
      </c>
      <c r="Q15" s="44">
        <f t="shared" si="4"/>
        <v>0</v>
      </c>
      <c r="R15" s="155">
        <v>0</v>
      </c>
      <c r="S15" s="44">
        <v>1</v>
      </c>
      <c r="T15" s="44">
        <f t="shared" si="5"/>
        <v>1</v>
      </c>
      <c r="U15" s="155">
        <v>3</v>
      </c>
      <c r="V15" s="44">
        <v>3</v>
      </c>
      <c r="W15" s="44">
        <f t="shared" si="6"/>
        <v>0</v>
      </c>
      <c r="X15" s="156">
        <v>18757.5</v>
      </c>
      <c r="Y15" s="65">
        <v>42722</v>
      </c>
      <c r="Z15" s="65">
        <f t="shared" si="7"/>
        <v>23964.5</v>
      </c>
    </row>
    <row r="16" spans="1:26" x14ac:dyDescent="0.25">
      <c r="A16" s="27">
        <v>9</v>
      </c>
      <c r="B16" s="25" t="s">
        <v>44</v>
      </c>
      <c r="C16" s="155">
        <v>1</v>
      </c>
      <c r="D16" s="44">
        <v>1</v>
      </c>
      <c r="E16" s="44">
        <f t="shared" si="0"/>
        <v>0</v>
      </c>
      <c r="F16" s="155">
        <v>0</v>
      </c>
      <c r="G16" s="44">
        <v>0</v>
      </c>
      <c r="H16" s="44">
        <f t="shared" si="1"/>
        <v>0</v>
      </c>
      <c r="I16" s="155">
        <v>1</v>
      </c>
      <c r="J16" s="44">
        <v>1</v>
      </c>
      <c r="K16" s="44">
        <f t="shared" si="2"/>
        <v>0</v>
      </c>
      <c r="L16" s="155">
        <v>1</v>
      </c>
      <c r="M16" s="44">
        <v>5</v>
      </c>
      <c r="N16" s="44">
        <f t="shared" si="3"/>
        <v>4</v>
      </c>
      <c r="O16" s="155">
        <v>19</v>
      </c>
      <c r="P16" s="44">
        <v>22</v>
      </c>
      <c r="Q16" s="44">
        <f t="shared" si="4"/>
        <v>3</v>
      </c>
      <c r="R16" s="155">
        <v>3</v>
      </c>
      <c r="S16" s="44">
        <v>5</v>
      </c>
      <c r="T16" s="44">
        <f t="shared" si="5"/>
        <v>2</v>
      </c>
      <c r="U16" s="155">
        <v>69</v>
      </c>
      <c r="V16" s="44">
        <v>68</v>
      </c>
      <c r="W16" s="44">
        <f t="shared" si="6"/>
        <v>-1</v>
      </c>
      <c r="X16" s="156">
        <v>35900</v>
      </c>
      <c r="Y16" s="65">
        <v>38062</v>
      </c>
      <c r="Z16" s="65">
        <f t="shared" si="7"/>
        <v>2162</v>
      </c>
    </row>
    <row r="17" spans="1:26" x14ac:dyDescent="0.25">
      <c r="A17" s="27">
        <v>10</v>
      </c>
      <c r="B17" s="25" t="s">
        <v>47</v>
      </c>
      <c r="C17" s="155">
        <v>0</v>
      </c>
      <c r="D17" s="44">
        <v>0</v>
      </c>
      <c r="E17" s="44">
        <f t="shared" si="0"/>
        <v>0</v>
      </c>
      <c r="F17" s="155">
        <v>0</v>
      </c>
      <c r="G17" s="44">
        <v>0</v>
      </c>
      <c r="H17" s="44">
        <f t="shared" si="1"/>
        <v>0</v>
      </c>
      <c r="I17" s="155">
        <v>0</v>
      </c>
      <c r="J17" s="44">
        <v>0</v>
      </c>
      <c r="K17" s="44">
        <f t="shared" si="2"/>
        <v>0</v>
      </c>
      <c r="L17" s="155">
        <v>0</v>
      </c>
      <c r="M17" s="44">
        <v>0</v>
      </c>
      <c r="N17" s="44">
        <f t="shared" si="3"/>
        <v>0</v>
      </c>
      <c r="O17" s="155">
        <v>13</v>
      </c>
      <c r="P17" s="44">
        <v>13</v>
      </c>
      <c r="Q17" s="44">
        <f t="shared" si="4"/>
        <v>0</v>
      </c>
      <c r="R17" s="155">
        <v>0</v>
      </c>
      <c r="S17" s="44">
        <v>0</v>
      </c>
      <c r="T17" s="44">
        <f t="shared" si="5"/>
        <v>0</v>
      </c>
      <c r="U17" s="155">
        <v>24</v>
      </c>
      <c r="V17" s="44">
        <v>22</v>
      </c>
      <c r="W17" s="44">
        <f t="shared" si="6"/>
        <v>-2</v>
      </c>
      <c r="X17" s="156">
        <v>23953</v>
      </c>
      <c r="Y17" s="65">
        <v>29788</v>
      </c>
      <c r="Z17" s="65">
        <f t="shared" si="7"/>
        <v>5835</v>
      </c>
    </row>
    <row r="18" spans="1:26" x14ac:dyDescent="0.25">
      <c r="A18" s="27">
        <v>11</v>
      </c>
      <c r="B18" s="25" t="s">
        <v>49</v>
      </c>
      <c r="C18" s="155">
        <v>0</v>
      </c>
      <c r="D18" s="44">
        <v>0</v>
      </c>
      <c r="E18" s="44">
        <f t="shared" si="0"/>
        <v>0</v>
      </c>
      <c r="F18" s="155">
        <v>0</v>
      </c>
      <c r="G18" s="44">
        <v>0</v>
      </c>
      <c r="H18" s="44">
        <f t="shared" si="1"/>
        <v>0</v>
      </c>
      <c r="I18" s="155">
        <v>0</v>
      </c>
      <c r="J18" s="44">
        <v>0</v>
      </c>
      <c r="K18" s="44">
        <f t="shared" si="2"/>
        <v>0</v>
      </c>
      <c r="L18" s="155">
        <v>0</v>
      </c>
      <c r="M18" s="44">
        <v>1</v>
      </c>
      <c r="N18" s="44">
        <f t="shared" si="3"/>
        <v>1</v>
      </c>
      <c r="O18" s="155">
        <v>20</v>
      </c>
      <c r="P18" s="44">
        <v>21</v>
      </c>
      <c r="Q18" s="44">
        <f t="shared" si="4"/>
        <v>1</v>
      </c>
      <c r="R18" s="155">
        <v>0</v>
      </c>
      <c r="S18" s="44">
        <v>9</v>
      </c>
      <c r="T18" s="44">
        <f t="shared" si="5"/>
        <v>9</v>
      </c>
      <c r="U18" s="155">
        <v>26</v>
      </c>
      <c r="V18" s="44">
        <v>24</v>
      </c>
      <c r="W18" s="44">
        <f t="shared" si="6"/>
        <v>-2</v>
      </c>
      <c r="X18" s="156">
        <v>31167</v>
      </c>
      <c r="Y18" s="65">
        <v>34850</v>
      </c>
      <c r="Z18" s="65">
        <f t="shared" si="7"/>
        <v>3683</v>
      </c>
    </row>
    <row r="19" spans="1:26" x14ac:dyDescent="0.25">
      <c r="A19" s="27">
        <v>12</v>
      </c>
      <c r="B19" s="25" t="s">
        <v>67</v>
      </c>
      <c r="C19" s="155">
        <v>1</v>
      </c>
      <c r="D19" s="44">
        <v>1</v>
      </c>
      <c r="E19" s="44">
        <f t="shared" si="0"/>
        <v>0</v>
      </c>
      <c r="F19" s="155">
        <v>0</v>
      </c>
      <c r="G19" s="44">
        <v>0</v>
      </c>
      <c r="H19" s="44">
        <f t="shared" si="1"/>
        <v>0</v>
      </c>
      <c r="I19" s="155">
        <v>1</v>
      </c>
      <c r="J19" s="44">
        <v>1</v>
      </c>
      <c r="K19" s="44">
        <f t="shared" si="2"/>
        <v>0</v>
      </c>
      <c r="L19" s="155">
        <v>4</v>
      </c>
      <c r="M19" s="44">
        <v>5</v>
      </c>
      <c r="N19" s="44">
        <f t="shared" si="3"/>
        <v>1</v>
      </c>
      <c r="O19" s="155">
        <v>29</v>
      </c>
      <c r="P19" s="44">
        <v>29</v>
      </c>
      <c r="Q19" s="44">
        <f t="shared" si="4"/>
        <v>0</v>
      </c>
      <c r="R19" s="155">
        <v>4</v>
      </c>
      <c r="S19" s="44">
        <v>0</v>
      </c>
      <c r="T19" s="44">
        <f t="shared" si="5"/>
        <v>-4</v>
      </c>
      <c r="U19" s="155">
        <v>57</v>
      </c>
      <c r="V19" s="44">
        <v>59</v>
      </c>
      <c r="W19" s="44">
        <f t="shared" si="6"/>
        <v>2</v>
      </c>
      <c r="X19" s="156">
        <v>28524</v>
      </c>
      <c r="Y19" s="65">
        <v>38414</v>
      </c>
      <c r="Z19" s="65">
        <f t="shared" si="7"/>
        <v>9890</v>
      </c>
    </row>
    <row r="20" spans="1:26" x14ac:dyDescent="0.25">
      <c r="A20" s="27">
        <v>13</v>
      </c>
      <c r="B20" s="24" t="s">
        <v>51</v>
      </c>
      <c r="C20" s="155">
        <v>0</v>
      </c>
      <c r="D20" s="44">
        <v>0</v>
      </c>
      <c r="E20" s="44">
        <f t="shared" si="0"/>
        <v>0</v>
      </c>
      <c r="F20" s="155">
        <v>0</v>
      </c>
      <c r="G20" s="44">
        <v>0</v>
      </c>
      <c r="H20" s="44">
        <f t="shared" si="1"/>
        <v>0</v>
      </c>
      <c r="I20" s="155">
        <v>0</v>
      </c>
      <c r="J20" s="44">
        <v>0</v>
      </c>
      <c r="K20" s="44">
        <f t="shared" si="2"/>
        <v>0</v>
      </c>
      <c r="L20" s="155">
        <v>0</v>
      </c>
      <c r="M20" s="44">
        <v>0</v>
      </c>
      <c r="N20" s="44">
        <f t="shared" si="3"/>
        <v>0</v>
      </c>
      <c r="O20" s="155">
        <v>18</v>
      </c>
      <c r="P20" s="44">
        <v>18</v>
      </c>
      <c r="Q20" s="44">
        <f t="shared" si="4"/>
        <v>0</v>
      </c>
      <c r="R20" s="155">
        <v>0</v>
      </c>
      <c r="S20" s="44">
        <v>0</v>
      </c>
      <c r="T20" s="44">
        <f t="shared" si="5"/>
        <v>0</v>
      </c>
      <c r="U20" s="155">
        <v>22</v>
      </c>
      <c r="V20" s="44">
        <v>22</v>
      </c>
      <c r="W20" s="44">
        <f t="shared" si="6"/>
        <v>0</v>
      </c>
      <c r="X20" s="156">
        <v>31666</v>
      </c>
      <c r="Y20" s="44">
        <v>37056</v>
      </c>
      <c r="Z20" s="65">
        <f t="shared" si="7"/>
        <v>5390</v>
      </c>
    </row>
    <row r="21" spans="1:26" x14ac:dyDescent="0.25">
      <c r="A21" s="27">
        <v>14</v>
      </c>
      <c r="B21" s="25" t="s">
        <v>35</v>
      </c>
      <c r="C21" s="155">
        <v>1</v>
      </c>
      <c r="D21" s="44">
        <v>1</v>
      </c>
      <c r="E21" s="44">
        <f t="shared" si="0"/>
        <v>0</v>
      </c>
      <c r="F21" s="155">
        <v>0</v>
      </c>
      <c r="G21" s="44">
        <v>0</v>
      </c>
      <c r="H21" s="44">
        <f t="shared" si="1"/>
        <v>0</v>
      </c>
      <c r="I21" s="155">
        <v>1</v>
      </c>
      <c r="J21" s="44">
        <v>1</v>
      </c>
      <c r="K21" s="44">
        <f t="shared" si="2"/>
        <v>0</v>
      </c>
      <c r="L21" s="155">
        <v>0</v>
      </c>
      <c r="M21" s="44">
        <v>4</v>
      </c>
      <c r="N21" s="44">
        <f t="shared" si="3"/>
        <v>4</v>
      </c>
      <c r="O21" s="155">
        <v>20</v>
      </c>
      <c r="P21" s="44">
        <v>20</v>
      </c>
      <c r="Q21" s="44">
        <f t="shared" si="4"/>
        <v>0</v>
      </c>
      <c r="R21" s="155">
        <v>0</v>
      </c>
      <c r="S21" s="44">
        <v>0</v>
      </c>
      <c r="T21" s="44">
        <f t="shared" si="5"/>
        <v>0</v>
      </c>
      <c r="U21" s="155">
        <v>33</v>
      </c>
      <c r="V21" s="44">
        <v>32</v>
      </c>
      <c r="W21" s="44">
        <f t="shared" si="6"/>
        <v>-1</v>
      </c>
      <c r="X21" s="156">
        <v>34612</v>
      </c>
      <c r="Y21" s="65">
        <v>35632</v>
      </c>
      <c r="Z21" s="65">
        <f t="shared" si="7"/>
        <v>1020</v>
      </c>
    </row>
    <row r="22" spans="1:26" ht="15.75" x14ac:dyDescent="0.25">
      <c r="A22" s="26">
        <v>15</v>
      </c>
      <c r="B22" s="23" t="s">
        <v>53</v>
      </c>
      <c r="C22" s="155">
        <v>0</v>
      </c>
      <c r="D22" s="44">
        <v>0</v>
      </c>
      <c r="E22" s="44">
        <f t="shared" si="0"/>
        <v>0</v>
      </c>
      <c r="F22" s="155">
        <v>0</v>
      </c>
      <c r="G22" s="44">
        <v>0</v>
      </c>
      <c r="H22" s="44">
        <f t="shared" si="1"/>
        <v>0</v>
      </c>
      <c r="I22" s="155">
        <v>0</v>
      </c>
      <c r="J22" s="44">
        <v>0</v>
      </c>
      <c r="K22" s="44">
        <f t="shared" si="2"/>
        <v>0</v>
      </c>
      <c r="L22" s="155">
        <v>0</v>
      </c>
      <c r="M22" s="44">
        <v>0</v>
      </c>
      <c r="N22" s="44">
        <f t="shared" si="3"/>
        <v>0</v>
      </c>
      <c r="O22" s="155">
        <v>18</v>
      </c>
      <c r="P22" s="44">
        <v>22</v>
      </c>
      <c r="Q22" s="44">
        <f t="shared" si="4"/>
        <v>4</v>
      </c>
      <c r="R22" s="155">
        <v>0</v>
      </c>
      <c r="S22" s="44">
        <v>1</v>
      </c>
      <c r="T22" s="44">
        <f t="shared" si="5"/>
        <v>1</v>
      </c>
      <c r="U22" s="155">
        <v>35</v>
      </c>
      <c r="V22" s="77">
        <v>35</v>
      </c>
      <c r="W22" s="44">
        <f t="shared" si="6"/>
        <v>0</v>
      </c>
      <c r="X22" s="156">
        <v>28249</v>
      </c>
      <c r="Y22" s="65">
        <v>31889</v>
      </c>
      <c r="Z22" s="65">
        <f t="shared" si="7"/>
        <v>3640</v>
      </c>
    </row>
    <row r="23" spans="1:26" x14ac:dyDescent="0.25">
      <c r="A23" s="27">
        <v>16</v>
      </c>
      <c r="B23" s="25" t="s">
        <v>77</v>
      </c>
      <c r="C23" s="155">
        <v>1</v>
      </c>
      <c r="D23" s="44">
        <v>1</v>
      </c>
      <c r="E23" s="44">
        <f t="shared" si="0"/>
        <v>0</v>
      </c>
      <c r="F23" s="155">
        <v>0</v>
      </c>
      <c r="G23" s="44">
        <v>0</v>
      </c>
      <c r="H23" s="44">
        <f t="shared" si="1"/>
        <v>0</v>
      </c>
      <c r="I23" s="155">
        <v>8</v>
      </c>
      <c r="J23" s="44">
        <v>18</v>
      </c>
      <c r="K23" s="44">
        <f t="shared" si="2"/>
        <v>10</v>
      </c>
      <c r="L23" s="155">
        <v>6</v>
      </c>
      <c r="M23" s="44">
        <v>6</v>
      </c>
      <c r="N23" s="44">
        <f t="shared" si="3"/>
        <v>0</v>
      </c>
      <c r="O23" s="155">
        <v>31</v>
      </c>
      <c r="P23" s="44">
        <v>31</v>
      </c>
      <c r="Q23" s="44">
        <f t="shared" si="4"/>
        <v>0</v>
      </c>
      <c r="R23" s="155">
        <v>0</v>
      </c>
      <c r="S23" s="44">
        <v>0</v>
      </c>
      <c r="T23" s="44">
        <f t="shared" si="5"/>
        <v>0</v>
      </c>
      <c r="U23" s="155">
        <v>67</v>
      </c>
      <c r="V23" s="44">
        <v>69</v>
      </c>
      <c r="W23" s="44">
        <f t="shared" si="6"/>
        <v>2</v>
      </c>
      <c r="X23" s="156">
        <v>31966</v>
      </c>
      <c r="Y23" s="65">
        <v>36227</v>
      </c>
      <c r="Z23" s="65">
        <f t="shared" si="7"/>
        <v>4261</v>
      </c>
    </row>
    <row r="24" spans="1:26" ht="15.75" x14ac:dyDescent="0.25">
      <c r="A24" s="27">
        <v>17</v>
      </c>
      <c r="B24" s="23" t="s">
        <v>84</v>
      </c>
      <c r="C24" s="155">
        <v>1</v>
      </c>
      <c r="D24" s="44">
        <v>1</v>
      </c>
      <c r="E24" s="44">
        <f t="shared" si="0"/>
        <v>0</v>
      </c>
      <c r="F24" s="155">
        <v>1</v>
      </c>
      <c r="G24" s="44">
        <v>1</v>
      </c>
      <c r="H24" s="44">
        <f t="shared" si="1"/>
        <v>0</v>
      </c>
      <c r="I24" s="155">
        <v>1</v>
      </c>
      <c r="J24" s="44">
        <v>1</v>
      </c>
      <c r="K24" s="44">
        <f t="shared" si="2"/>
        <v>0</v>
      </c>
      <c r="L24" s="155">
        <v>0</v>
      </c>
      <c r="M24" s="44">
        <v>1</v>
      </c>
      <c r="N24" s="44">
        <f t="shared" si="3"/>
        <v>1</v>
      </c>
      <c r="O24" s="155">
        <v>32</v>
      </c>
      <c r="P24" s="44">
        <v>33</v>
      </c>
      <c r="Q24" s="44">
        <f t="shared" si="4"/>
        <v>1</v>
      </c>
      <c r="R24" s="155">
        <v>0</v>
      </c>
      <c r="S24" s="44">
        <v>19</v>
      </c>
      <c r="T24" s="44">
        <f t="shared" si="5"/>
        <v>19</v>
      </c>
      <c r="U24" s="155">
        <v>70</v>
      </c>
      <c r="V24" s="44">
        <v>69</v>
      </c>
      <c r="W24" s="44">
        <f t="shared" si="6"/>
        <v>-1</v>
      </c>
      <c r="X24" s="156">
        <v>34254.400000000001</v>
      </c>
      <c r="Y24" s="65">
        <v>34966</v>
      </c>
      <c r="Z24" s="65">
        <f t="shared" si="7"/>
        <v>711.59999999999854</v>
      </c>
    </row>
    <row r="25" spans="1:26" x14ac:dyDescent="0.25">
      <c r="A25" s="27">
        <v>18</v>
      </c>
      <c r="B25" s="25" t="s">
        <v>55</v>
      </c>
      <c r="C25" s="155">
        <v>0</v>
      </c>
      <c r="D25" s="44">
        <v>0</v>
      </c>
      <c r="E25" s="44">
        <f t="shared" si="0"/>
        <v>0</v>
      </c>
      <c r="F25" s="155">
        <v>0</v>
      </c>
      <c r="G25" s="44">
        <v>0</v>
      </c>
      <c r="H25" s="44">
        <f t="shared" si="1"/>
        <v>0</v>
      </c>
      <c r="I25" s="155">
        <v>0</v>
      </c>
      <c r="J25" s="44">
        <v>0</v>
      </c>
      <c r="K25" s="44">
        <f t="shared" si="2"/>
        <v>0</v>
      </c>
      <c r="L25" s="155">
        <v>0</v>
      </c>
      <c r="M25" s="44">
        <v>1</v>
      </c>
      <c r="N25" s="44">
        <f t="shared" si="3"/>
        <v>1</v>
      </c>
      <c r="O25" s="155">
        <v>27</v>
      </c>
      <c r="P25" s="44">
        <v>29</v>
      </c>
      <c r="Q25" s="44">
        <f t="shared" si="4"/>
        <v>2</v>
      </c>
      <c r="R25" s="155">
        <v>3</v>
      </c>
      <c r="S25" s="44">
        <v>3</v>
      </c>
      <c r="T25" s="44">
        <f t="shared" si="5"/>
        <v>0</v>
      </c>
      <c r="U25" s="155">
        <v>32</v>
      </c>
      <c r="V25" s="44">
        <v>32</v>
      </c>
      <c r="W25" s="44">
        <f t="shared" si="6"/>
        <v>0</v>
      </c>
      <c r="X25" s="156">
        <v>35986</v>
      </c>
      <c r="Y25" s="65">
        <v>36594</v>
      </c>
      <c r="Z25" s="65">
        <f t="shared" si="7"/>
        <v>608</v>
      </c>
    </row>
    <row r="26" spans="1:26" x14ac:dyDescent="0.25">
      <c r="A26" s="27">
        <v>19</v>
      </c>
      <c r="B26" s="24" t="s">
        <v>56</v>
      </c>
      <c r="C26" s="155">
        <v>0</v>
      </c>
      <c r="D26" s="44">
        <v>0</v>
      </c>
      <c r="E26" s="44">
        <f t="shared" si="0"/>
        <v>0</v>
      </c>
      <c r="F26" s="155">
        <v>0</v>
      </c>
      <c r="G26" s="44">
        <v>0</v>
      </c>
      <c r="H26" s="44">
        <f t="shared" si="1"/>
        <v>0</v>
      </c>
      <c r="I26" s="155">
        <v>0</v>
      </c>
      <c r="J26" s="44">
        <v>3</v>
      </c>
      <c r="K26" s="44">
        <f t="shared" si="2"/>
        <v>3</v>
      </c>
      <c r="L26" s="155">
        <v>0</v>
      </c>
      <c r="M26" s="44">
        <v>0</v>
      </c>
      <c r="N26" s="44">
        <f t="shared" si="3"/>
        <v>0</v>
      </c>
      <c r="O26" s="155">
        <v>7</v>
      </c>
      <c r="P26" s="44">
        <v>8</v>
      </c>
      <c r="Q26" s="44">
        <f t="shared" si="4"/>
        <v>1</v>
      </c>
      <c r="R26" s="155">
        <v>0</v>
      </c>
      <c r="S26" s="44">
        <v>1</v>
      </c>
      <c r="T26" s="44">
        <f t="shared" si="5"/>
        <v>1</v>
      </c>
      <c r="U26" s="155">
        <v>12</v>
      </c>
      <c r="V26" s="44">
        <v>12</v>
      </c>
      <c r="W26" s="44">
        <f t="shared" si="6"/>
        <v>0</v>
      </c>
      <c r="X26" s="156">
        <v>32026</v>
      </c>
      <c r="Y26" s="44">
        <v>31300</v>
      </c>
      <c r="Z26" s="65">
        <f t="shared" si="7"/>
        <v>-726</v>
      </c>
    </row>
    <row r="27" spans="1:26" x14ac:dyDescent="0.25">
      <c r="A27" s="27">
        <v>20</v>
      </c>
      <c r="B27" s="25" t="s">
        <v>57</v>
      </c>
      <c r="C27" s="155">
        <v>0</v>
      </c>
      <c r="D27" s="64">
        <v>0</v>
      </c>
      <c r="E27" s="44">
        <f t="shared" si="0"/>
        <v>0</v>
      </c>
      <c r="F27" s="155">
        <v>0</v>
      </c>
      <c r="G27" s="64">
        <v>0</v>
      </c>
      <c r="H27" s="44">
        <f t="shared" si="1"/>
        <v>0</v>
      </c>
      <c r="I27" s="155">
        <v>0</v>
      </c>
      <c r="J27" s="64">
        <v>0</v>
      </c>
      <c r="K27" s="44">
        <f t="shared" si="2"/>
        <v>0</v>
      </c>
      <c r="L27" s="155">
        <v>0</v>
      </c>
      <c r="M27" s="64">
        <v>0</v>
      </c>
      <c r="N27" s="44">
        <f t="shared" si="3"/>
        <v>0</v>
      </c>
      <c r="O27" s="155">
        <v>13</v>
      </c>
      <c r="P27" s="64">
        <v>16</v>
      </c>
      <c r="Q27" s="44">
        <f t="shared" si="4"/>
        <v>3</v>
      </c>
      <c r="R27" s="155">
        <v>12</v>
      </c>
      <c r="S27" s="64">
        <v>12</v>
      </c>
      <c r="T27" s="44">
        <f t="shared" si="5"/>
        <v>0</v>
      </c>
      <c r="U27" s="155">
        <v>19</v>
      </c>
      <c r="V27" s="64">
        <v>18</v>
      </c>
      <c r="W27" s="44">
        <f t="shared" si="6"/>
        <v>-1</v>
      </c>
      <c r="X27" s="156">
        <v>26231</v>
      </c>
      <c r="Y27" s="157">
        <v>25724</v>
      </c>
      <c r="Z27" s="65">
        <f t="shared" si="7"/>
        <v>-507</v>
      </c>
    </row>
    <row r="28" spans="1:26" x14ac:dyDescent="0.25">
      <c r="A28" s="27">
        <v>21</v>
      </c>
      <c r="B28" s="25" t="s">
        <v>58</v>
      </c>
      <c r="C28" s="155">
        <v>0</v>
      </c>
      <c r="D28" s="44">
        <v>0</v>
      </c>
      <c r="E28" s="44">
        <f t="shared" si="0"/>
        <v>0</v>
      </c>
      <c r="F28" s="155">
        <v>0</v>
      </c>
      <c r="G28" s="44">
        <v>0</v>
      </c>
      <c r="H28" s="44">
        <f t="shared" si="1"/>
        <v>0</v>
      </c>
      <c r="I28" s="155">
        <v>0</v>
      </c>
      <c r="J28" s="44">
        <v>0</v>
      </c>
      <c r="K28" s="44">
        <f t="shared" si="2"/>
        <v>0</v>
      </c>
      <c r="L28" s="155">
        <v>0</v>
      </c>
      <c r="M28" s="44">
        <v>0</v>
      </c>
      <c r="N28" s="44">
        <f t="shared" si="3"/>
        <v>0</v>
      </c>
      <c r="O28" s="155">
        <v>13</v>
      </c>
      <c r="P28" s="44">
        <v>16</v>
      </c>
      <c r="Q28" s="44">
        <f t="shared" si="4"/>
        <v>3</v>
      </c>
      <c r="R28" s="155">
        <v>0</v>
      </c>
      <c r="S28" s="44">
        <v>0</v>
      </c>
      <c r="T28" s="44">
        <f t="shared" si="5"/>
        <v>0</v>
      </c>
      <c r="U28" s="155">
        <v>20</v>
      </c>
      <c r="V28" s="44">
        <v>20</v>
      </c>
      <c r="W28" s="44">
        <f t="shared" si="6"/>
        <v>0</v>
      </c>
      <c r="X28" s="156">
        <v>27906</v>
      </c>
      <c r="Y28" s="65">
        <v>30465</v>
      </c>
      <c r="Z28" s="65">
        <f t="shared" si="7"/>
        <v>2559</v>
      </c>
    </row>
    <row r="29" spans="1:26" x14ac:dyDescent="0.25">
      <c r="A29" s="27">
        <v>22</v>
      </c>
      <c r="B29" s="25" t="s">
        <v>61</v>
      </c>
      <c r="C29" s="155">
        <v>0</v>
      </c>
      <c r="D29" s="44">
        <v>0</v>
      </c>
      <c r="E29" s="44">
        <f t="shared" si="0"/>
        <v>0</v>
      </c>
      <c r="F29" s="155">
        <v>0</v>
      </c>
      <c r="G29" s="44">
        <v>0</v>
      </c>
      <c r="H29" s="44">
        <f t="shared" si="1"/>
        <v>0</v>
      </c>
      <c r="I29" s="155">
        <v>0</v>
      </c>
      <c r="J29" s="44">
        <v>0</v>
      </c>
      <c r="K29" s="44">
        <f t="shared" si="2"/>
        <v>0</v>
      </c>
      <c r="L29" s="155">
        <v>0</v>
      </c>
      <c r="M29" s="44">
        <v>0</v>
      </c>
      <c r="N29" s="44">
        <f t="shared" si="3"/>
        <v>0</v>
      </c>
      <c r="O29" s="155">
        <v>9</v>
      </c>
      <c r="P29" s="44">
        <v>18</v>
      </c>
      <c r="Q29" s="44">
        <f t="shared" si="4"/>
        <v>9</v>
      </c>
      <c r="R29" s="155">
        <v>0</v>
      </c>
      <c r="S29" s="44">
        <v>0</v>
      </c>
      <c r="T29" s="44">
        <f t="shared" si="5"/>
        <v>0</v>
      </c>
      <c r="U29" s="155">
        <v>29</v>
      </c>
      <c r="V29" s="44">
        <v>24</v>
      </c>
      <c r="W29" s="44">
        <f t="shared" si="6"/>
        <v>-5</v>
      </c>
      <c r="X29" s="156">
        <v>34480</v>
      </c>
      <c r="Y29" s="65">
        <v>31738.2</v>
      </c>
      <c r="Z29" s="65">
        <f t="shared" si="7"/>
        <v>-2741.7999999999993</v>
      </c>
    </row>
    <row r="30" spans="1:26" x14ac:dyDescent="0.25">
      <c r="A30" s="27">
        <v>23</v>
      </c>
      <c r="B30" s="25" t="s">
        <v>63</v>
      </c>
      <c r="C30" s="155">
        <v>0</v>
      </c>
      <c r="D30" s="44">
        <v>0</v>
      </c>
      <c r="E30" s="44">
        <f t="shared" si="0"/>
        <v>0</v>
      </c>
      <c r="F30" s="155">
        <v>0</v>
      </c>
      <c r="G30" s="44">
        <v>0</v>
      </c>
      <c r="H30" s="44">
        <f t="shared" si="1"/>
        <v>0</v>
      </c>
      <c r="I30" s="155">
        <v>0</v>
      </c>
      <c r="J30" s="44">
        <v>0</v>
      </c>
      <c r="K30" s="44">
        <f t="shared" si="2"/>
        <v>0</v>
      </c>
      <c r="L30" s="155">
        <v>4</v>
      </c>
      <c r="M30" s="44">
        <v>4</v>
      </c>
      <c r="N30" s="44">
        <f t="shared" si="3"/>
        <v>0</v>
      </c>
      <c r="O30" s="155">
        <v>18</v>
      </c>
      <c r="P30" s="44">
        <v>18</v>
      </c>
      <c r="Q30" s="44">
        <f t="shared" si="4"/>
        <v>0</v>
      </c>
      <c r="R30" s="155">
        <v>4</v>
      </c>
      <c r="S30" s="44">
        <v>0</v>
      </c>
      <c r="T30" s="44">
        <f t="shared" si="5"/>
        <v>-4</v>
      </c>
      <c r="U30" s="155">
        <v>22</v>
      </c>
      <c r="V30" s="44">
        <v>22</v>
      </c>
      <c r="W30" s="44">
        <f t="shared" si="6"/>
        <v>0</v>
      </c>
      <c r="X30" s="156">
        <v>27752</v>
      </c>
      <c r="Y30" s="65">
        <v>30866</v>
      </c>
      <c r="Z30" s="65">
        <f t="shared" si="7"/>
        <v>3114</v>
      </c>
    </row>
    <row r="31" spans="1:26" x14ac:dyDescent="0.25">
      <c r="A31" s="27">
        <v>24</v>
      </c>
      <c r="B31" s="25" t="s">
        <v>64</v>
      </c>
      <c r="C31" s="155">
        <v>1</v>
      </c>
      <c r="D31" s="44">
        <v>1</v>
      </c>
      <c r="E31" s="44">
        <f t="shared" si="0"/>
        <v>0</v>
      </c>
      <c r="F31" s="155">
        <v>0</v>
      </c>
      <c r="G31" s="44">
        <v>0</v>
      </c>
      <c r="H31" s="44">
        <f t="shared" si="1"/>
        <v>0</v>
      </c>
      <c r="I31" s="155">
        <v>1</v>
      </c>
      <c r="J31" s="44">
        <v>1</v>
      </c>
      <c r="K31" s="44">
        <f t="shared" si="2"/>
        <v>0</v>
      </c>
      <c r="L31" s="155">
        <v>4</v>
      </c>
      <c r="M31" s="44">
        <v>6</v>
      </c>
      <c r="N31" s="44">
        <f t="shared" si="3"/>
        <v>2</v>
      </c>
      <c r="O31" s="155">
        <v>20</v>
      </c>
      <c r="P31" s="44">
        <v>20</v>
      </c>
      <c r="Q31" s="44">
        <f t="shared" si="4"/>
        <v>0</v>
      </c>
      <c r="R31" s="155">
        <v>15</v>
      </c>
      <c r="S31" s="44">
        <v>19</v>
      </c>
      <c r="T31" s="44">
        <f t="shared" si="5"/>
        <v>4</v>
      </c>
      <c r="U31" s="155">
        <v>36</v>
      </c>
      <c r="V31" s="44">
        <v>33</v>
      </c>
      <c r="W31" s="44">
        <f t="shared" si="6"/>
        <v>-3</v>
      </c>
      <c r="X31" s="156">
        <v>37977.599999999999</v>
      </c>
      <c r="Y31" s="65">
        <v>34032</v>
      </c>
      <c r="Z31" s="65">
        <f t="shared" si="7"/>
        <v>-3945.5999999999985</v>
      </c>
    </row>
    <row r="32" spans="1:26" x14ac:dyDescent="0.25">
      <c r="A32" s="27">
        <v>25</v>
      </c>
      <c r="B32" s="25" t="s">
        <v>65</v>
      </c>
      <c r="C32" s="155">
        <v>0</v>
      </c>
      <c r="D32" s="44">
        <v>0</v>
      </c>
      <c r="E32" s="44">
        <f t="shared" si="0"/>
        <v>0</v>
      </c>
      <c r="F32" s="155">
        <v>0</v>
      </c>
      <c r="G32" s="44">
        <v>0</v>
      </c>
      <c r="H32" s="44">
        <f t="shared" si="1"/>
        <v>0</v>
      </c>
      <c r="I32" s="155">
        <v>9</v>
      </c>
      <c r="J32" s="44">
        <v>10</v>
      </c>
      <c r="K32" s="44">
        <f t="shared" si="2"/>
        <v>1</v>
      </c>
      <c r="L32" s="155">
        <v>6</v>
      </c>
      <c r="M32" s="44">
        <v>9</v>
      </c>
      <c r="N32" s="44">
        <f t="shared" si="3"/>
        <v>3</v>
      </c>
      <c r="O32" s="155">
        <v>17</v>
      </c>
      <c r="P32" s="44">
        <v>18</v>
      </c>
      <c r="Q32" s="44">
        <f t="shared" si="4"/>
        <v>1</v>
      </c>
      <c r="R32" s="155">
        <v>7</v>
      </c>
      <c r="S32" s="44">
        <v>12</v>
      </c>
      <c r="T32" s="44">
        <f t="shared" si="5"/>
        <v>5</v>
      </c>
      <c r="U32" s="155">
        <v>21</v>
      </c>
      <c r="V32" s="44">
        <v>19</v>
      </c>
      <c r="W32" s="44">
        <f t="shared" si="6"/>
        <v>-2</v>
      </c>
      <c r="X32" s="156">
        <v>12665</v>
      </c>
      <c r="Y32" s="65">
        <v>33369</v>
      </c>
      <c r="Z32" s="65">
        <f t="shared" si="7"/>
        <v>20704</v>
      </c>
    </row>
    <row r="33" spans="1:26" x14ac:dyDescent="0.25">
      <c r="A33" s="27">
        <v>26</v>
      </c>
      <c r="B33" s="25" t="s">
        <v>66</v>
      </c>
      <c r="C33" s="155">
        <v>0</v>
      </c>
      <c r="D33" s="44">
        <v>0</v>
      </c>
      <c r="E33" s="44">
        <f t="shared" si="0"/>
        <v>0</v>
      </c>
      <c r="F33" s="155">
        <v>0</v>
      </c>
      <c r="G33" s="44">
        <v>0</v>
      </c>
      <c r="H33" s="44">
        <f t="shared" si="1"/>
        <v>0</v>
      </c>
      <c r="I33" s="155">
        <v>0</v>
      </c>
      <c r="J33" s="44">
        <v>0</v>
      </c>
      <c r="K33" s="44">
        <f t="shared" si="2"/>
        <v>0</v>
      </c>
      <c r="L33" s="155">
        <v>0</v>
      </c>
      <c r="M33" s="44">
        <v>2</v>
      </c>
      <c r="N33" s="44">
        <f t="shared" si="3"/>
        <v>2</v>
      </c>
      <c r="O33" s="155">
        <v>21</v>
      </c>
      <c r="P33" s="44">
        <v>23</v>
      </c>
      <c r="Q33" s="44">
        <f t="shared" si="4"/>
        <v>2</v>
      </c>
      <c r="R33" s="155">
        <v>1</v>
      </c>
      <c r="S33" s="44">
        <v>1</v>
      </c>
      <c r="T33" s="44">
        <f t="shared" si="5"/>
        <v>0</v>
      </c>
      <c r="U33" s="155">
        <v>24</v>
      </c>
      <c r="V33" s="44">
        <v>21</v>
      </c>
      <c r="W33" s="44">
        <f t="shared" si="6"/>
        <v>-3</v>
      </c>
      <c r="X33" s="156">
        <v>28812</v>
      </c>
      <c r="Y33" s="65">
        <v>26648</v>
      </c>
      <c r="Z33" s="65">
        <f t="shared" si="7"/>
        <v>-2164</v>
      </c>
    </row>
    <row r="34" spans="1:26" x14ac:dyDescent="0.25">
      <c r="A34" s="125" t="s">
        <v>85</v>
      </c>
      <c r="B34" s="126"/>
      <c r="C34" s="132">
        <f>SUM(C8:C33)</f>
        <v>6</v>
      </c>
      <c r="D34" s="132">
        <f t="shared" ref="D34:U34" si="8">SUM(D8:D33)</f>
        <v>6</v>
      </c>
      <c r="E34" s="73">
        <f t="shared" si="0"/>
        <v>0</v>
      </c>
      <c r="F34" s="132">
        <f t="shared" si="8"/>
        <v>1</v>
      </c>
      <c r="G34" s="132">
        <f t="shared" si="8"/>
        <v>1</v>
      </c>
      <c r="H34" s="73">
        <f t="shared" si="1"/>
        <v>0</v>
      </c>
      <c r="I34" s="132">
        <f t="shared" si="8"/>
        <v>23</v>
      </c>
      <c r="J34" s="132">
        <f t="shared" si="8"/>
        <v>37</v>
      </c>
      <c r="K34" s="73">
        <f t="shared" si="2"/>
        <v>14</v>
      </c>
      <c r="L34" s="132">
        <f t="shared" si="8"/>
        <v>27</v>
      </c>
      <c r="M34" s="132">
        <f t="shared" si="8"/>
        <v>45</v>
      </c>
      <c r="N34" s="73">
        <f t="shared" si="3"/>
        <v>18</v>
      </c>
      <c r="O34" s="132">
        <f t="shared" si="8"/>
        <v>356</v>
      </c>
      <c r="P34" s="132">
        <f t="shared" si="8"/>
        <v>385</v>
      </c>
      <c r="Q34" s="73">
        <f t="shared" si="4"/>
        <v>29</v>
      </c>
      <c r="R34" s="132">
        <f t="shared" si="8"/>
        <v>51</v>
      </c>
      <c r="S34" s="132">
        <f t="shared" si="8"/>
        <v>87</v>
      </c>
      <c r="T34" s="73">
        <f t="shared" si="5"/>
        <v>36</v>
      </c>
      <c r="U34" s="132">
        <f t="shared" si="8"/>
        <v>641</v>
      </c>
      <c r="V34" s="132">
        <f>SUM(V8:V33)</f>
        <v>624</v>
      </c>
      <c r="W34" s="73">
        <f t="shared" si="6"/>
        <v>-17</v>
      </c>
      <c r="X34" s="133">
        <f>AVERAGE(X8:X33)</f>
        <v>30220.673076923078</v>
      </c>
      <c r="Y34" s="133">
        <f>AVERAGE(Y8:Y33)</f>
        <v>33741.347307692304</v>
      </c>
      <c r="Z34" s="158">
        <f t="shared" si="7"/>
        <v>3520.6742307692257</v>
      </c>
    </row>
  </sheetData>
  <mergeCells count="14">
    <mergeCell ref="A34:B34"/>
    <mergeCell ref="C5:E5"/>
    <mergeCell ref="F5:H5"/>
    <mergeCell ref="A7:Z7"/>
    <mergeCell ref="A3:A6"/>
    <mergeCell ref="B3:B6"/>
    <mergeCell ref="C3:T3"/>
    <mergeCell ref="U3:W5"/>
    <mergeCell ref="X3:Z5"/>
    <mergeCell ref="C4:H4"/>
    <mergeCell ref="I4:K5"/>
    <mergeCell ref="L4:N5"/>
    <mergeCell ref="O4:Q5"/>
    <mergeCell ref="R4:T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часть 1 </vt:lpstr>
      <vt:lpstr>часть 2 </vt:lpstr>
      <vt:lpstr>село 1</vt:lpstr>
      <vt:lpstr>село 2 </vt:lpstr>
      <vt:lpstr>'село 2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2022-05-25T04:50:45Z</dcterms:modified>
</cp:coreProperties>
</file>