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14"/>
  </bookViews>
  <sheets>
    <sheet name="Обложка" sheetId="1" r:id="rId1"/>
    <sheet name="Кол-во" sheetId="2" r:id="rId2"/>
    <sheet name="Обесп" sheetId="3" r:id="rId3"/>
    <sheet name="Охват" sheetId="4" r:id="rId4"/>
    <sheet name="БФ" sheetId="5" r:id="rId5"/>
    <sheet name="Книгооб" sheetId="6" r:id="rId6"/>
    <sheet name="ПользПосещ" sheetId="7" r:id="rId7"/>
    <sheet name="СрЧисл" sheetId="8" r:id="rId8"/>
    <sheet name="Сайты" sheetId="9" r:id="rId9"/>
    <sheet name="Нагруз" sheetId="10" r:id="rId10"/>
    <sheet name="ИспБФ" sheetId="11" r:id="rId11"/>
    <sheet name="КФ_Кол-во" sheetId="12" r:id="rId12"/>
    <sheet name="ЦПИ" sheetId="13" r:id="rId13"/>
    <sheet name="Доступ" sheetId="14" r:id="rId14"/>
    <sheet name="Образ" sheetId="15" r:id="rId15"/>
    <sheet name="Возраст" sheetId="16" r:id="rId16"/>
    <sheet name="Инф" sheetId="17" r:id="rId17"/>
    <sheet name="ФинПост" sheetId="18" r:id="rId18"/>
    <sheet name="ФинИсп" sheetId="19" r:id="rId19"/>
    <sheet name="Лист1" sheetId="20" r:id="rId20"/>
  </sheets>
  <definedNames/>
  <calcPr fullCalcOnLoad="1"/>
</workbook>
</file>

<file path=xl/sharedStrings.xml><?xml version="1.0" encoding="utf-8"?>
<sst xmlns="http://schemas.openxmlformats.org/spreadsheetml/2006/main" count="1288" uniqueCount="255">
  <si>
    <t>Статистические показатели деятельности
 общедоступных библиотек Тамбовской области
за 2020 год</t>
  </si>
  <si>
    <t>Количество библиотек</t>
  </si>
  <si>
    <t xml:space="preserve">Наименование </t>
  </si>
  <si>
    <t>Кол-во библиотек - юридических лиц (ед.)</t>
  </si>
  <si>
    <t>Общее число  библиотек (с учетом филиалов) (ед.)</t>
  </si>
  <si>
    <t>из них</t>
  </si>
  <si>
    <t>Кол-во модельных библиотек (ед.)</t>
  </si>
  <si>
    <t>городских</t>
  </si>
  <si>
    <t>сельских</t>
  </si>
  <si>
    <t>+ ; -</t>
  </si>
  <si>
    <t>Муниципальные районы</t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</si>
  <si>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</si>
  <si>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</si>
  <si>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</si>
  <si>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</si>
  <si>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</si>
  <si>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</si>
  <si>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</si>
  <si>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</si>
  <si>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</si>
  <si>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</si>
  <si>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</si>
  <si>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</si>
  <si>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</si>
  <si>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</si>
  <si>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</si>
  <si>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</si>
  <si>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</si>
  <si>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</si>
  <si>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</si>
  <si>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</si>
  <si>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Токаревский</t>
  </si>
  <si>
    <t>Уваровский</t>
  </si>
  <si>
    <t>Уметский</t>
  </si>
  <si>
    <t>ИТОГО по районам</t>
  </si>
  <si>
    <t>Городские округа</t>
  </si>
  <si>
    <t>Кирсанов</t>
  </si>
  <si>
    <t>Котовск</t>
  </si>
  <si>
    <t>Мичуринск</t>
  </si>
  <si>
    <t>Моршанск</t>
  </si>
  <si>
    <t>Рассказово</t>
  </si>
  <si>
    <t>Тамбов</t>
  </si>
  <si>
    <t>Уварово</t>
  </si>
  <si>
    <t>ИТОГО по городам</t>
  </si>
  <si>
    <t>ИТОГО по муниципальным библиотекам</t>
  </si>
  <si>
    <t>Государственные библиотеки</t>
  </si>
  <si>
    <t>ТОУНБ</t>
  </si>
  <si>
    <t>ТОДБ</t>
  </si>
  <si>
    <t>СБС</t>
  </si>
  <si>
    <t>ИТОГО по государственным библиотекам</t>
  </si>
  <si>
    <t>ВСЕГО по региону</t>
  </si>
  <si>
    <t>Уровень фактической  обеспеченности  библиотеками (%)</t>
  </si>
  <si>
    <t>%</t>
  </si>
  <si>
    <t>94.7</t>
  </si>
  <si>
    <t>90.9</t>
  </si>
  <si>
    <t>В целом  по районам</t>
  </si>
  <si>
    <t>В целом по городам</t>
  </si>
  <si>
    <t>В целом по муниципальным библиотекам</t>
  </si>
  <si>
    <t>Охват населения библиотечным обслуживанием</t>
  </si>
  <si>
    <t>Токарёвский</t>
  </si>
  <si>
    <t>90.3</t>
  </si>
  <si>
    <t>Умётский</t>
  </si>
  <si>
    <t>В целом по районам</t>
  </si>
  <si>
    <t>48.4</t>
  </si>
  <si>
    <t>44.8</t>
  </si>
  <si>
    <t>Формирование фонда муниципальных библиотек</t>
  </si>
  <si>
    <t>Состоит экземпляров на конец года</t>
  </si>
  <si>
    <t>Состоит экземпляров документов на иностранных языках на конец года</t>
  </si>
  <si>
    <t>Поступило экземпляров на конец года</t>
  </si>
  <si>
    <t>Поступило экземпляров документов на иностранных языках на конец года</t>
  </si>
  <si>
    <t>Выбыло экземпляров за год</t>
  </si>
  <si>
    <t>Обновляемость фонда</t>
  </si>
  <si>
    <t>Обращаемость фонда</t>
  </si>
  <si>
    <t>Всего</t>
  </si>
  <si>
    <t>в том числе</t>
  </si>
  <si>
    <t>печатных документов</t>
  </si>
  <si>
    <t>электронных изданий</t>
  </si>
  <si>
    <t>документов на других видах носителей</t>
  </si>
  <si>
    <t>экз.</t>
  </si>
  <si>
    <t>0.89</t>
  </si>
  <si>
    <t xml:space="preserve">Уваровский </t>
  </si>
  <si>
    <t>0</t>
  </si>
  <si>
    <t>0.4%</t>
  </si>
  <si>
    <t>Книгообеспеченность на 1 пользователя библиотеки</t>
  </si>
  <si>
    <t>Число пользователей и посещений  библиотек</t>
  </si>
  <si>
    <t>Число зарегистрированных пользователей</t>
  </si>
  <si>
    <t xml:space="preserve">в т.ч. </t>
  </si>
  <si>
    <t xml:space="preserve">Общее число посещений </t>
  </si>
  <si>
    <t xml:space="preserve">Число посещений детей до 14 лет включительно </t>
  </si>
  <si>
    <t>детей до 14 лет включительно</t>
  </si>
  <si>
    <t xml:space="preserve">молодежи от 15 до 30 лет </t>
  </si>
  <si>
    <t>посещений библиотеки в стационарных условиях</t>
  </si>
  <si>
    <t>число обращений к библиотеке удаленных пользователей</t>
  </si>
  <si>
    <t>число посещений библиотеки вне стационара</t>
  </si>
  <si>
    <t>2020*</t>
  </si>
  <si>
    <t xml:space="preserve">чел. </t>
  </si>
  <si>
    <t>чел.</t>
  </si>
  <si>
    <t>Среднее число жителей / пользователей на 1 библиотеку</t>
  </si>
  <si>
    <t>В среднем по районам</t>
  </si>
  <si>
    <r>
      <t>Кирсанов</t>
    </r>
    <r>
      <rPr>
        <sz val="10"/>
        <color indexed="8"/>
        <rFont val="Calibri"/>
        <family val="2"/>
      </rPr>
      <t>*</t>
    </r>
  </si>
  <si>
    <t>В среднем по городам</t>
  </si>
  <si>
    <t>В среднем по муниципальным библиотекам</t>
  </si>
  <si>
    <t>Посещение сайтов  библиотек</t>
  </si>
  <si>
    <t>Нагрузка на 1 библиотечного работника в  библиотеках</t>
  </si>
  <si>
    <t>Число пользователей (чел.)</t>
  </si>
  <si>
    <t>Книговыдача (экз.)</t>
  </si>
  <si>
    <t>Использование библиотечного фонда библиотек</t>
  </si>
  <si>
    <t>Выдано экземпляров за год</t>
  </si>
  <si>
    <t>из них выдано в 2020 г.</t>
  </si>
  <si>
    <t xml:space="preserve">Выдано экземпляров документов на иностранных языках </t>
  </si>
  <si>
    <t>Читаемость</t>
  </si>
  <si>
    <t xml:space="preserve">Среднее число книговыдач на 1 тыс. чел. населения (ед.)
</t>
  </si>
  <si>
    <t>электронных изданий (инсталлированные документы)</t>
  </si>
  <si>
    <t>общая</t>
  </si>
  <si>
    <t>детская</t>
  </si>
  <si>
    <t>2651</t>
  </si>
  <si>
    <t>39</t>
  </si>
  <si>
    <t>165</t>
  </si>
  <si>
    <t>68</t>
  </si>
  <si>
    <t>203</t>
  </si>
  <si>
    <t>259</t>
  </si>
  <si>
    <t>319</t>
  </si>
  <si>
    <t>258</t>
  </si>
  <si>
    <t>173</t>
  </si>
  <si>
    <t>58748</t>
  </si>
  <si>
    <t>199039</t>
  </si>
  <si>
    <t>741454</t>
  </si>
  <si>
    <t>340109</t>
  </si>
  <si>
    <t>155054</t>
  </si>
  <si>
    <t>291790</t>
  </si>
  <si>
    <t>775</t>
  </si>
  <si>
    <t>34005</t>
  </si>
  <si>
    <t>34000</t>
  </si>
  <si>
    <t>-</t>
  </si>
  <si>
    <t>25</t>
  </si>
  <si>
    <t>42560</t>
  </si>
  <si>
    <t xml:space="preserve">Число клубных формирований и их участников в библиотеках </t>
  </si>
  <si>
    <t xml:space="preserve">Наименование  </t>
  </si>
  <si>
    <t>Число клубных формирований</t>
  </si>
  <si>
    <t xml:space="preserve">из них </t>
  </si>
  <si>
    <t>Число участников клубных формирований</t>
  </si>
  <si>
    <t>для детей до 14 лет включительно</t>
  </si>
  <si>
    <t>инклюзивных, включающих в состав инвалидов и лиц с ОВЗ (взрослых и детей)</t>
  </si>
  <si>
    <t>нинвалидов и лиц с ОВЗ (взрослых и детей)</t>
  </si>
  <si>
    <t>2018</t>
  </si>
  <si>
    <t>2019</t>
  </si>
  <si>
    <t>2020</t>
  </si>
  <si>
    <t>ед.</t>
  </si>
  <si>
    <t>48</t>
  </si>
  <si>
    <t>30</t>
  </si>
  <si>
    <t>35</t>
  </si>
  <si>
    <t>47</t>
  </si>
  <si>
    <t>2</t>
  </si>
  <si>
    <t>28</t>
  </si>
  <si>
    <t>36</t>
  </si>
  <si>
    <t>113</t>
  </si>
  <si>
    <t>202</t>
  </si>
  <si>
    <t>13</t>
  </si>
  <si>
    <t>1</t>
  </si>
  <si>
    <t>81</t>
  </si>
  <si>
    <t>543</t>
  </si>
  <si>
    <t>4</t>
  </si>
  <si>
    <t>52</t>
  </si>
  <si>
    <t>5</t>
  </si>
  <si>
    <t>595</t>
  </si>
  <si>
    <t>Обеспечение доступа к правовой информации в  библиотеках</t>
  </si>
  <si>
    <t xml:space="preserve">Общее кол-во центров правовой информации </t>
  </si>
  <si>
    <t xml:space="preserve">Состояние доступной среды муниципальных библиотек </t>
  </si>
  <si>
    <t>Кол-во библиотек, имеющих</t>
  </si>
  <si>
    <t>Кол-во специализированного оборудования для инвалидов, имеющегося в библиотеках</t>
  </si>
  <si>
    <t>Объем экземпляров специализированного фонда для лиц с нарушением зрения в библиотеках (ед.)</t>
  </si>
  <si>
    <t>Кол-во работников библиотек,</t>
  </si>
  <si>
    <t xml:space="preserve">специализированное оборудование для инвалидов </t>
  </si>
  <si>
    <t xml:space="preserve">собственный Интернет-сайт, доступный для слепых и слабовидящих </t>
  </si>
  <si>
    <t xml:space="preserve">работников-инвалидов </t>
  </si>
  <si>
    <t xml:space="preserve">работников, прошедших обучение (инструктирование) по вопросам, связанным с предоставлением услуг инвалидам </t>
  </si>
  <si>
    <t xml:space="preserve">имеющих инвалидность </t>
  </si>
  <si>
    <t xml:space="preserve">прошедших обучение (инструктирование) по вопросам, связанным с предоставлением услуг инвалидам </t>
  </si>
  <si>
    <t>Состав кадров библиотек в зависимости от уровня образования</t>
  </si>
  <si>
    <t>Всего работников вместе со вспомогательным персоналом</t>
  </si>
  <si>
    <t>в т.ч. в сельской местности</t>
  </si>
  <si>
    <t>Количество специалистов, относимых к основному персоналу</t>
  </si>
  <si>
    <t>Количество специалистов основного персонала</t>
  </si>
  <si>
    <t>Количество квалифицированных работников</t>
  </si>
  <si>
    <t>из них высококвалифицированных</t>
  </si>
  <si>
    <t>имеющих высшее образование</t>
  </si>
  <si>
    <t>из них имеющих высшее библиотечное образование</t>
  </si>
  <si>
    <t>имеющих среднее профессиональное образование</t>
  </si>
  <si>
    <t>из них имеющих среднее библиотечное образование</t>
  </si>
  <si>
    <t xml:space="preserve"> имеющих учёную степень</t>
  </si>
  <si>
    <t>обучающихся по профилю в вузах</t>
  </si>
  <si>
    <t>прошедших переподготовку, повышение квалификации в разных формах (курсы повышения квалификации, семинары, мастер-классы, тренинги и т.д.)</t>
  </si>
  <si>
    <t>из них прошедших курсы повышения квалификации, переподготовку</t>
  </si>
  <si>
    <t>на 01.01.2019</t>
  </si>
  <si>
    <t>на 01.01.2020</t>
  </si>
  <si>
    <t>на 01.01.2021</t>
  </si>
  <si>
    <t xml:space="preserve"> </t>
  </si>
  <si>
    <t xml:space="preserve">Состав специалистов основного персонала библиотек в зависимости от возраста и  стажа  </t>
  </si>
  <si>
    <t>Общее число работников основного персонала</t>
  </si>
  <si>
    <t>из них в возрасте</t>
  </si>
  <si>
    <t>Кол-во специалистов библиотек, имеющих стаж</t>
  </si>
  <si>
    <t>до 29 лет включительно</t>
  </si>
  <si>
    <t>от 30 до 49 лет включительно</t>
  </si>
  <si>
    <t>от 50 до 59 лет включительно</t>
  </si>
  <si>
    <t>от 60 до 64 лет включительно</t>
  </si>
  <si>
    <t>65 лет и старше</t>
  </si>
  <si>
    <t>до 3 лет</t>
  </si>
  <si>
    <t>от 3 до 6 лет</t>
  </si>
  <si>
    <t>от 6 до 10 лет</t>
  </si>
  <si>
    <t>свыше 10 лет</t>
  </si>
  <si>
    <t>Состояние информатизации библиотек</t>
  </si>
  <si>
    <t>Всего муниципальных библиотек</t>
  </si>
  <si>
    <t>из них библиотек, имеющих</t>
  </si>
  <si>
    <t>Всего сельских библиотек</t>
  </si>
  <si>
    <t>Число ПК в библиотеках</t>
  </si>
  <si>
    <t xml:space="preserve">Потребность в приобретении новых ПК </t>
  </si>
  <si>
    <t>ПК</t>
  </si>
  <si>
    <t>подключение к Интернет</t>
  </si>
  <si>
    <t>собственный Интернет-сайт или Интернет-страницу</t>
  </si>
  <si>
    <t>подключенных к Интернет</t>
  </si>
  <si>
    <t>находящихся в эксплуатации по истечении срока полезного использования</t>
  </si>
  <si>
    <t>3</t>
  </si>
  <si>
    <t>Поступление и использование финансовых средств, тыс.руб.</t>
  </si>
  <si>
    <t>Наименование</t>
  </si>
  <si>
    <r>
      <t xml:space="preserve">Поступление и использование финансовых средств, тыс.руб. </t>
    </r>
    <r>
      <rPr>
        <sz val="10"/>
        <rFont val="Times New Roman"/>
        <family val="1"/>
      </rPr>
      <t>(с точностью до 0,1)</t>
    </r>
  </si>
  <si>
    <t>Поступило за год — всего</t>
  </si>
  <si>
    <t xml:space="preserve">из них, </t>
  </si>
  <si>
    <t>бюджетные ассигнования учредителя</t>
  </si>
  <si>
    <t>Финансиро-вание из бюджетов других уровней</t>
  </si>
  <si>
    <t>поступления от оказания услуг (выполнения работ) на платной основе и от иной приносящей доход деятельности  - всего</t>
  </si>
  <si>
    <t>всего</t>
  </si>
  <si>
    <t xml:space="preserve"> субсидии на финансовое обеспечение выполнения  госзадания </t>
  </si>
  <si>
    <t xml:space="preserve">субсидии, представляемые в соответствии с абз.2 п.1 ст.78.1 Бюджетного кодекса РФ </t>
  </si>
  <si>
    <t>субсидии на осуществле-ние капитальных вложений</t>
  </si>
  <si>
    <t>гранты в форме субсидий</t>
  </si>
  <si>
    <t>от основных видов уставной деятельности</t>
  </si>
  <si>
    <t>благотворительные и спонсорские вклады</t>
  </si>
  <si>
    <t>от иной, приносящей доход деятельности</t>
  </si>
  <si>
    <t xml:space="preserve"> из них   от сдачи имущества в аренду</t>
  </si>
  <si>
    <t xml:space="preserve">Поступление и использование финансовых средств, тыс.руб. </t>
  </si>
  <si>
    <t xml:space="preserve">Израсходова-но за год - всего </t>
  </si>
  <si>
    <t>расходы на оплату труда</t>
  </si>
  <si>
    <t>расходы на капитальный ремонт и реконструкцию</t>
  </si>
  <si>
    <t>на комплектование фонда</t>
  </si>
  <si>
    <t>на организацию и проведение мероприятий</t>
  </si>
  <si>
    <t>на информатизацию библиотечной деятельности, в т.ч. создание электронных каталогов и оцифровку библиотечного фонда</t>
  </si>
  <si>
    <t xml:space="preserve">всего            </t>
  </si>
  <si>
    <t>за счет средств от оказания услуг (выполнения работ) на платной основе и от иной приносящей доход деятельности</t>
  </si>
  <si>
    <t>из них расходы на оплату труда основному персоналу</t>
  </si>
  <si>
    <t xml:space="preserve">всего         </t>
  </si>
  <si>
    <t xml:space="preserve">для улучшения условий доступности для инвалидов с ОВЗ </t>
  </si>
  <si>
    <t xml:space="preserve">всего           </t>
  </si>
  <si>
    <t>из них на подписку на доступ к удаленным сетевым ресурсам</t>
  </si>
  <si>
    <t xml:space="preserve">всего              </t>
  </si>
  <si>
    <t xml:space="preserve">всего            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</si>
</sst>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%"/>
    <numFmt numFmtId="167" formatCode="0"/>
    <numFmt numFmtId="168" formatCode="0.00%"/>
    <numFmt numFmtId="169" formatCode="0.00"/>
    <numFmt numFmtId="170" formatCode="@"/>
    <numFmt numFmtId="171" formatCode="#,##0;[RED]\-#,##0"/>
    <numFmt numFmtId="172" formatCode="#,##0.00;\-#,##0.00"/>
    <numFmt numFmtId="173" formatCode="#,##0.00"/>
    <numFmt numFmtId="174" formatCode="#"/>
  </numFmts>
  <fonts count="39">
    <font>
      <sz val="10"/>
      <name val="Arial"/>
      <family val="2"/>
    </font>
    <font>
      <b/>
      <sz val="32"/>
      <color indexed="17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name val="Arial Cyr"/>
      <family val="2"/>
    </font>
    <font>
      <b/>
      <sz val="6"/>
      <color indexed="8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53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4"/>
      <name val="Times New Roman"/>
      <family val="1"/>
    </font>
    <font>
      <sz val="10"/>
      <color indexed="53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b/>
      <sz val="9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</cellStyleXfs>
  <cellXfs count="59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top" wrapText="1"/>
    </xf>
    <xf numFmtId="164" fontId="7" fillId="2" borderId="3" xfId="0" applyFont="1" applyFill="1" applyBorder="1" applyAlignment="1">
      <alignment horizontal="center" vertical="top" wrapText="1"/>
    </xf>
    <xf numFmtId="164" fontId="8" fillId="2" borderId="3" xfId="0" applyFont="1" applyFill="1" applyBorder="1" applyAlignment="1">
      <alignment horizontal="center" vertical="top" wrapText="1"/>
    </xf>
    <xf numFmtId="164" fontId="5" fillId="2" borderId="4" xfId="0" applyFont="1" applyFill="1" applyBorder="1" applyAlignment="1">
      <alignment wrapText="1"/>
    </xf>
    <xf numFmtId="164" fontId="8" fillId="0" borderId="5" xfId="0" applyFont="1" applyFill="1" applyBorder="1" applyAlignment="1">
      <alignment vertical="top"/>
    </xf>
    <xf numFmtId="164" fontId="8" fillId="0" borderId="5" xfId="0" applyFont="1" applyFill="1" applyBorder="1" applyAlignment="1">
      <alignment horizontal="center" vertical="top"/>
    </xf>
    <xf numFmtId="164" fontId="8" fillId="0" borderId="5" xfId="0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top"/>
    </xf>
    <xf numFmtId="164" fontId="8" fillId="0" borderId="6" xfId="0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wrapText="1"/>
    </xf>
    <xf numFmtId="164" fontId="8" fillId="3" borderId="5" xfId="0" applyFont="1" applyFill="1" applyBorder="1" applyAlignment="1">
      <alignment horizontal="center" vertical="top" wrapText="1"/>
    </xf>
    <xf numFmtId="164" fontId="5" fillId="3" borderId="0" xfId="0" applyFont="1" applyFill="1" applyAlignment="1">
      <alignment wrapText="1"/>
    </xf>
    <xf numFmtId="164" fontId="0" fillId="0" borderId="5" xfId="0" applyFont="1" applyFill="1" applyBorder="1" applyAlignment="1">
      <alignment horizontal="center" vertical="top"/>
    </xf>
    <xf numFmtId="164" fontId="0" fillId="0" borderId="5" xfId="0" applyFont="1" applyBorder="1" applyAlignment="1">
      <alignment horizontal="center" vertical="top" wrapText="1"/>
    </xf>
    <xf numFmtId="164" fontId="0" fillId="0" borderId="6" xfId="0" applyFont="1" applyBorder="1" applyAlignment="1">
      <alignment horizontal="center" vertical="top" wrapText="1"/>
    </xf>
    <xf numFmtId="164" fontId="8" fillId="3" borderId="6" xfId="0" applyFont="1" applyFill="1" applyBorder="1" applyAlignment="1">
      <alignment horizontal="center" vertical="top" wrapText="1"/>
    </xf>
    <xf numFmtId="164" fontId="9" fillId="0" borderId="0" xfId="0" applyFont="1" applyAlignment="1">
      <alignment wrapText="1"/>
    </xf>
    <xf numFmtId="164" fontId="9" fillId="3" borderId="0" xfId="0" applyFont="1" applyFill="1" applyAlignment="1">
      <alignment wrapText="1"/>
    </xf>
    <xf numFmtId="164" fontId="2" fillId="3" borderId="0" xfId="0" applyFont="1" applyFill="1" applyAlignment="1">
      <alignment wrapText="1"/>
    </xf>
    <xf numFmtId="164" fontId="0" fillId="3" borderId="0" xfId="0" applyFill="1" applyAlignment="1">
      <alignment/>
    </xf>
    <xf numFmtId="164" fontId="8" fillId="0" borderId="6" xfId="0" applyFont="1" applyBorder="1" applyAlignment="1">
      <alignment horizontal="center" vertical="top"/>
    </xf>
    <xf numFmtId="164" fontId="4" fillId="4" borderId="5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top" wrapText="1"/>
    </xf>
    <xf numFmtId="164" fontId="8" fillId="2" borderId="3" xfId="0" applyFont="1" applyFill="1" applyBorder="1" applyAlignment="1">
      <alignment horizontal="center" vertical="top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wrapText="1"/>
    </xf>
    <xf numFmtId="164" fontId="8" fillId="0" borderId="5" xfId="0" applyFont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top" wrapText="1"/>
    </xf>
    <xf numFmtId="164" fontId="10" fillId="4" borderId="5" xfId="0" applyFont="1" applyFill="1" applyBorder="1" applyAlignment="1">
      <alignment horizontal="center" vertical="top"/>
    </xf>
    <xf numFmtId="164" fontId="8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center" vertical="top"/>
    </xf>
    <xf numFmtId="164" fontId="10" fillId="4" borderId="5" xfId="0" applyFont="1" applyFill="1" applyBorder="1" applyAlignment="1">
      <alignment horizontal="center" wrapText="1"/>
    </xf>
    <xf numFmtId="164" fontId="10" fillId="4" borderId="5" xfId="0" applyFont="1" applyFill="1" applyBorder="1" applyAlignment="1">
      <alignment horizontal="center" vertical="center"/>
    </xf>
    <xf numFmtId="164" fontId="10" fillId="4" borderId="6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/>
    </xf>
    <xf numFmtId="164" fontId="12" fillId="2" borderId="4" xfId="0" applyFont="1" applyFill="1" applyBorder="1" applyAlignment="1">
      <alignment/>
    </xf>
    <xf numFmtId="164" fontId="8" fillId="0" borderId="5" xfId="22" applyFont="1" applyBorder="1" applyAlignment="1">
      <alignment vertical="top" wrapText="1"/>
      <protection/>
    </xf>
    <xf numFmtId="164" fontId="12" fillId="0" borderId="5" xfId="0" applyFont="1" applyBorder="1" applyAlignment="1">
      <alignment horizontal="center" vertical="center" wrapText="1"/>
    </xf>
    <xf numFmtId="164" fontId="4" fillId="4" borderId="5" xfId="22" applyFont="1" applyFill="1" applyBorder="1" applyAlignment="1">
      <alignment horizontal="center" vertical="center" wrapText="1"/>
      <protection/>
    </xf>
    <xf numFmtId="164" fontId="10" fillId="5" borderId="5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vertical="top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 vertical="center" wrapText="1"/>
    </xf>
    <xf numFmtId="165" fontId="11" fillId="4" borderId="5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/>
    </xf>
    <xf numFmtId="164" fontId="4" fillId="4" borderId="6" xfId="0" applyFont="1" applyFill="1" applyBorder="1" applyAlignment="1">
      <alignment horizontal="center" vertical="top" wrapText="1"/>
    </xf>
    <xf numFmtId="165" fontId="11" fillId="4" borderId="5" xfId="0" applyNumberFormat="1" applyFont="1" applyFill="1" applyBorder="1" applyAlignment="1">
      <alignment horizontal="center" wrapText="1"/>
    </xf>
    <xf numFmtId="164" fontId="4" fillId="6" borderId="5" xfId="0" applyFont="1" applyFill="1" applyBorder="1" applyAlignment="1">
      <alignment horizontal="center" vertical="top" wrapText="1"/>
    </xf>
    <xf numFmtId="165" fontId="10" fillId="6" borderId="5" xfId="0" applyNumberFormat="1" applyFont="1" applyFill="1" applyBorder="1" applyAlignment="1">
      <alignment horizontal="center" vertical="center" wrapText="1"/>
    </xf>
    <xf numFmtId="165" fontId="10" fillId="6" borderId="6" xfId="0" applyNumberFormat="1" applyFont="1" applyFill="1" applyBorder="1" applyAlignment="1">
      <alignment horizontal="center" vertical="center" wrapText="1"/>
    </xf>
    <xf numFmtId="165" fontId="11" fillId="6" borderId="5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5" fillId="2" borderId="3" xfId="0" applyFont="1" applyFill="1" applyBorder="1" applyAlignment="1">
      <alignment wrapText="1"/>
    </xf>
    <xf numFmtId="164" fontId="8" fillId="0" borderId="5" xfId="0" applyFont="1" applyFill="1" applyBorder="1" applyAlignment="1">
      <alignment vertical="top"/>
    </xf>
    <xf numFmtId="165" fontId="8" fillId="2" borderId="4" xfId="0" applyNumberFormat="1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center" vertical="top" wrapText="1"/>
    </xf>
    <xf numFmtId="165" fontId="10" fillId="5" borderId="5" xfId="0" applyNumberFormat="1" applyFont="1" applyFill="1" applyBorder="1" applyAlignment="1">
      <alignment horizontal="center" vertical="center" wrapText="1"/>
    </xf>
    <xf numFmtId="165" fontId="10" fillId="5" borderId="6" xfId="0" applyNumberFormat="1" applyFont="1" applyFill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top"/>
    </xf>
    <xf numFmtId="164" fontId="5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14" fillId="0" borderId="1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top" wrapText="1"/>
    </xf>
    <xf numFmtId="164" fontId="8" fillId="2" borderId="3" xfId="0" applyFont="1" applyFill="1" applyBorder="1" applyAlignment="1">
      <alignment vertical="top" wrapText="1"/>
    </xf>
    <xf numFmtId="164" fontId="8" fillId="2" borderId="3" xfId="0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vertical="top" wrapText="1"/>
    </xf>
    <xf numFmtId="164" fontId="8" fillId="0" borderId="6" xfId="0" applyFont="1" applyBorder="1" applyAlignment="1">
      <alignment horizontal="center" vertical="top" wrapText="1"/>
    </xf>
    <xf numFmtId="164" fontId="0" fillId="0" borderId="5" xfId="0" applyBorder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wrapText="1"/>
    </xf>
    <xf numFmtId="166" fontId="8" fillId="3" borderId="5" xfId="0" applyNumberFormat="1" applyFont="1" applyFill="1" applyBorder="1" applyAlignment="1">
      <alignment horizontal="center" wrapText="1"/>
    </xf>
    <xf numFmtId="167" fontId="8" fillId="3" borderId="5" xfId="0" applyNumberFormat="1" applyFont="1" applyFill="1" applyBorder="1" applyAlignment="1">
      <alignment horizontal="center" wrapText="1"/>
    </xf>
    <xf numFmtId="164" fontId="8" fillId="3" borderId="5" xfId="0" applyNumberFormat="1" applyFont="1" applyFill="1" applyBorder="1" applyAlignment="1">
      <alignment horizontal="center" vertical="top" wrapText="1"/>
    </xf>
    <xf numFmtId="166" fontId="8" fillId="3" borderId="5" xfId="0" applyNumberFormat="1" applyFont="1" applyFill="1" applyBorder="1" applyAlignment="1">
      <alignment horizontal="center" vertical="top" wrapText="1"/>
    </xf>
    <xf numFmtId="167" fontId="8" fillId="3" borderId="5" xfId="0" applyNumberFormat="1" applyFont="1" applyFill="1" applyBorder="1" applyAlignment="1">
      <alignment horizontal="center" vertical="top" wrapText="1"/>
    </xf>
    <xf numFmtId="168" fontId="8" fillId="3" borderId="5" xfId="0" applyNumberFormat="1" applyFont="1" applyFill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top" wrapText="1"/>
    </xf>
    <xf numFmtId="167" fontId="8" fillId="0" borderId="5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wrapText="1"/>
    </xf>
    <xf numFmtId="164" fontId="8" fillId="0" borderId="5" xfId="0" applyFont="1" applyBorder="1" applyAlignment="1">
      <alignment horizontal="center" vertical="center" wrapText="1"/>
    </xf>
    <xf numFmtId="164" fontId="8" fillId="3" borderId="9" xfId="0" applyFont="1" applyFill="1" applyBorder="1" applyAlignment="1">
      <alignment horizontal="center" vertical="center" wrapText="1"/>
    </xf>
    <xf numFmtId="169" fontId="8" fillId="0" borderId="5" xfId="0" applyNumberFormat="1" applyFont="1" applyBorder="1" applyAlignment="1">
      <alignment horizontal="center" wrapText="1"/>
    </xf>
    <xf numFmtId="164" fontId="8" fillId="0" borderId="5" xfId="0" applyFont="1" applyFill="1" applyBorder="1" applyAlignment="1">
      <alignment horizontal="left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9" fontId="8" fillId="0" borderId="5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3" borderId="9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9" fontId="8" fillId="0" borderId="6" xfId="0" applyNumberFormat="1" applyFont="1" applyBorder="1" applyAlignment="1">
      <alignment horizontal="center" wrapText="1"/>
    </xf>
    <xf numFmtId="167" fontId="8" fillId="0" borderId="6" xfId="0" applyNumberFormat="1" applyFont="1" applyBorder="1" applyAlignment="1">
      <alignment horizontal="center" vertical="top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vertical="top"/>
    </xf>
    <xf numFmtId="164" fontId="8" fillId="3" borderId="6" xfId="0" applyFont="1" applyFill="1" applyBorder="1" applyAlignment="1">
      <alignment horizontal="center" vertical="top" wrapText="1"/>
    </xf>
    <xf numFmtId="165" fontId="8" fillId="3" borderId="5" xfId="0" applyNumberFormat="1" applyFont="1" applyFill="1" applyBorder="1" applyAlignment="1">
      <alignment horizontal="center" vertical="top" wrapText="1"/>
    </xf>
    <xf numFmtId="164" fontId="8" fillId="3" borderId="5" xfId="0" applyFont="1" applyFill="1" applyBorder="1" applyAlignment="1">
      <alignment horizontal="center" wrapText="1"/>
    </xf>
    <xf numFmtId="164" fontId="8" fillId="3" borderId="6" xfId="0" applyFont="1" applyFill="1" applyBorder="1" applyAlignment="1">
      <alignment horizontal="center" wrapText="1"/>
    </xf>
    <xf numFmtId="169" fontId="8" fillId="3" borderId="5" xfId="0" applyNumberFormat="1" applyFont="1" applyFill="1" applyBorder="1" applyAlignment="1">
      <alignment horizontal="center" wrapText="1"/>
    </xf>
    <xf numFmtId="165" fontId="8" fillId="0" borderId="5" xfId="0" applyNumberFormat="1" applyFont="1" applyBorder="1" applyAlignment="1">
      <alignment horizontal="center" vertical="center" wrapText="1"/>
    </xf>
    <xf numFmtId="169" fontId="0" fillId="3" borderId="10" xfId="0" applyNumberFormat="1" applyFill="1" applyBorder="1" applyAlignment="1">
      <alignment horizontal="center" vertical="center"/>
    </xf>
    <xf numFmtId="164" fontId="10" fillId="4" borderId="6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0" fillId="4" borderId="9" xfId="0" applyFont="1" applyFill="1" applyBorder="1" applyAlignment="1">
      <alignment horizontal="center" vertical="center" wrapText="1"/>
    </xf>
    <xf numFmtId="166" fontId="10" fillId="4" borderId="5" xfId="0" applyNumberFormat="1" applyFont="1" applyFill="1" applyBorder="1" applyAlignment="1">
      <alignment horizontal="center" wrapText="1"/>
    </xf>
    <xf numFmtId="167" fontId="10" fillId="4" borderId="5" xfId="0" applyNumberFormat="1" applyFont="1" applyFill="1" applyBorder="1" applyAlignment="1">
      <alignment horizontal="center" vertical="center" wrapText="1"/>
    </xf>
    <xf numFmtId="166" fontId="10" fillId="4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top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8" fontId="10" fillId="4" borderId="5" xfId="0" applyNumberFormat="1" applyFont="1" applyFill="1" applyBorder="1" applyAlignment="1">
      <alignment horizontal="center" vertical="center" wrapText="1"/>
    </xf>
    <xf numFmtId="167" fontId="10" fillId="4" borderId="5" xfId="0" applyNumberFormat="1" applyFont="1" applyFill="1" applyBorder="1" applyAlignment="1">
      <alignment horizontal="center" vertical="top" wrapText="1"/>
    </xf>
    <xf numFmtId="170" fontId="10" fillId="4" borderId="5" xfId="0" applyNumberFormat="1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169" fontId="10" fillId="4" borderId="5" xfId="0" applyNumberFormat="1" applyFont="1" applyFill="1" applyBorder="1" applyAlignment="1">
      <alignment horizontal="center" vertical="center" wrapText="1"/>
    </xf>
    <xf numFmtId="164" fontId="16" fillId="3" borderId="0" xfId="0" applyFont="1" applyFill="1" applyAlignment="1">
      <alignment wrapText="1"/>
    </xf>
    <xf numFmtId="164" fontId="16" fillId="4" borderId="0" xfId="0" applyFont="1" applyFill="1" applyAlignment="1">
      <alignment wrapText="1"/>
    </xf>
    <xf numFmtId="164" fontId="8" fillId="2" borderId="2" xfId="0" applyFont="1" applyFill="1" applyBorder="1" applyAlignment="1">
      <alignment horizontal="center" vertical="top" wrapText="1"/>
    </xf>
    <xf numFmtId="164" fontId="8" fillId="2" borderId="3" xfId="0" applyFont="1" applyFill="1" applyBorder="1" applyAlignment="1">
      <alignment horizontal="center" wrapText="1"/>
    </xf>
    <xf numFmtId="166" fontId="8" fillId="2" borderId="3" xfId="0" applyNumberFormat="1" applyFont="1" applyFill="1" applyBorder="1" applyAlignment="1">
      <alignment horizontal="center" wrapText="1"/>
    </xf>
    <xf numFmtId="167" fontId="8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7" fontId="8" fillId="2" borderId="3" xfId="0" applyNumberFormat="1" applyFont="1" applyFill="1" applyBorder="1" applyAlignment="1">
      <alignment horizontal="center" vertical="top" wrapText="1"/>
    </xf>
    <xf numFmtId="168" fontId="8" fillId="2" borderId="3" xfId="0" applyNumberFormat="1" applyFont="1" applyFill="1" applyBorder="1" applyAlignment="1">
      <alignment horizontal="center" vertical="top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top" wrapText="1"/>
    </xf>
    <xf numFmtId="164" fontId="8" fillId="2" borderId="3" xfId="0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164" fontId="8" fillId="3" borderId="9" xfId="0" applyFont="1" applyFill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center" wrapText="1"/>
    </xf>
    <xf numFmtId="169" fontId="0" fillId="3" borderId="10" xfId="0" applyNumberFormat="1" applyFill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center" wrapText="1"/>
    </xf>
    <xf numFmtId="166" fontId="8" fillId="3" borderId="5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8" fontId="8" fillId="3" borderId="5" xfId="0" applyNumberFormat="1" applyFont="1" applyFill="1" applyBorder="1" applyAlignment="1">
      <alignment horizontal="center" vertical="center" wrapText="1"/>
    </xf>
    <xf numFmtId="172" fontId="10" fillId="4" borderId="5" xfId="0" applyNumberFormat="1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7" fillId="2" borderId="2" xfId="0" applyFont="1" applyFill="1" applyBorder="1" applyAlignment="1">
      <alignment horizontal="center" vertical="top"/>
    </xf>
    <xf numFmtId="164" fontId="17" fillId="2" borderId="3" xfId="0" applyFont="1" applyFill="1" applyBorder="1" applyAlignment="1">
      <alignment horizontal="center" vertical="top"/>
    </xf>
    <xf numFmtId="164" fontId="0" fillId="2" borderId="3" xfId="0" applyFont="1" applyFill="1" applyBorder="1" applyAlignment="1">
      <alignment vertical="top"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5" xfId="0" applyBorder="1" applyAlignment="1">
      <alignment horizontal="center" vertical="top"/>
    </xf>
    <xf numFmtId="164" fontId="0" fillId="3" borderId="5" xfId="0" applyFill="1" applyBorder="1" applyAlignment="1">
      <alignment horizontal="center" vertical="top"/>
    </xf>
    <xf numFmtId="166" fontId="0" fillId="3" borderId="5" xfId="0" applyNumberFormat="1" applyFill="1" applyBorder="1" applyAlignment="1">
      <alignment horizontal="center" vertical="top"/>
    </xf>
    <xf numFmtId="167" fontId="0" fillId="0" borderId="5" xfId="0" applyNumberFormat="1" applyBorder="1" applyAlignment="1">
      <alignment horizontal="center" vertical="top"/>
    </xf>
    <xf numFmtId="166" fontId="0" fillId="0" borderId="5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top"/>
    </xf>
    <xf numFmtId="165" fontId="0" fillId="3" borderId="6" xfId="0" applyNumberFormat="1" applyFont="1" applyFill="1" applyBorder="1" applyAlignment="1">
      <alignment horizontal="center" vertical="top"/>
    </xf>
    <xf numFmtId="166" fontId="0" fillId="3" borderId="0" xfId="0" applyNumberFormat="1" applyFill="1" applyAlignment="1">
      <alignment horizontal="center" vertical="center" wrapText="1"/>
    </xf>
    <xf numFmtId="164" fontId="4" fillId="4" borderId="2" xfId="22" applyFont="1" applyFill="1" applyBorder="1" applyAlignment="1">
      <alignment horizontal="center" vertical="center" wrapText="1"/>
      <protection/>
    </xf>
    <xf numFmtId="164" fontId="18" fillId="4" borderId="5" xfId="0" applyFont="1" applyFill="1" applyBorder="1" applyAlignment="1">
      <alignment horizontal="center" vertical="center" wrapText="1"/>
    </xf>
    <xf numFmtId="166" fontId="18" fillId="4" borderId="5" xfId="0" applyNumberFormat="1" applyFont="1" applyFill="1" applyBorder="1" applyAlignment="1">
      <alignment horizontal="center" vertical="center" wrapText="1"/>
    </xf>
    <xf numFmtId="167" fontId="18" fillId="4" borderId="5" xfId="0" applyNumberFormat="1" applyFont="1" applyFill="1" applyBorder="1" applyAlignment="1">
      <alignment horizontal="center" vertical="center" wrapText="1"/>
    </xf>
    <xf numFmtId="164" fontId="18" fillId="4" borderId="5" xfId="0" applyFont="1" applyFill="1" applyBorder="1" applyAlignment="1">
      <alignment horizontal="center" vertical="center" wrapText="1"/>
    </xf>
    <xf numFmtId="167" fontId="10" fillId="4" borderId="5" xfId="0" applyNumberFormat="1" applyFont="1" applyFill="1" applyBorder="1" applyAlignment="1">
      <alignment horizontal="center" vertical="center" wrapText="1"/>
    </xf>
    <xf numFmtId="165" fontId="18" fillId="4" borderId="5" xfId="0" applyNumberFormat="1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0" fillId="5" borderId="5" xfId="0" applyFont="1" applyFill="1" applyBorder="1" applyAlignment="1">
      <alignment horizontal="center" vertical="center" wrapText="1"/>
    </xf>
    <xf numFmtId="166" fontId="18" fillId="5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8" fontId="18" fillId="5" borderId="5" xfId="0" applyNumberFormat="1" applyFont="1" applyFill="1" applyBorder="1" applyAlignment="1">
      <alignment horizontal="center" vertical="center" wrapText="1"/>
    </xf>
    <xf numFmtId="167" fontId="10" fillId="5" borderId="5" xfId="0" applyNumberFormat="1" applyFont="1" applyFill="1" applyBorder="1" applyAlignment="1">
      <alignment horizontal="center" vertical="center" wrapText="1"/>
    </xf>
    <xf numFmtId="167" fontId="10" fillId="5" borderId="5" xfId="0" applyNumberFormat="1" applyFont="1" applyFill="1" applyBorder="1" applyAlignment="1">
      <alignment horizontal="center" vertical="center" wrapText="1"/>
    </xf>
    <xf numFmtId="165" fontId="18" fillId="5" borderId="5" xfId="0" applyNumberFormat="1" applyFont="1" applyFill="1" applyBorder="1" applyAlignment="1">
      <alignment horizontal="center" vertical="center" wrapText="1"/>
    </xf>
    <xf numFmtId="165" fontId="18" fillId="5" borderId="8" xfId="0" applyNumberFormat="1" applyFont="1" applyFill="1" applyBorder="1" applyAlignment="1">
      <alignment horizontal="center" vertical="center" wrapText="1"/>
    </xf>
    <xf numFmtId="169" fontId="18" fillId="5" borderId="5" xfId="0" applyNumberFormat="1" applyFont="1" applyFill="1" applyBorder="1" applyAlignment="1">
      <alignment horizontal="center" vertical="center" wrapText="1"/>
    </xf>
    <xf numFmtId="169" fontId="18" fillId="5" borderId="8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8" fillId="2" borderId="4" xfId="0" applyFont="1" applyFill="1" applyBorder="1" applyAlignment="1">
      <alignment wrapText="1"/>
    </xf>
    <xf numFmtId="165" fontId="8" fillId="0" borderId="5" xfId="0" applyNumberFormat="1" applyFont="1" applyBorder="1" applyAlignment="1">
      <alignment horizontal="center" wrapText="1"/>
    </xf>
    <xf numFmtId="165" fontId="10" fillId="4" borderId="5" xfId="0" applyNumberFormat="1" applyFont="1" applyFill="1" applyBorder="1" applyAlignment="1">
      <alignment horizontal="center" wrapText="1"/>
    </xf>
    <xf numFmtId="164" fontId="16" fillId="0" borderId="0" xfId="0" applyFont="1" applyAlignment="1">
      <alignment wrapText="1"/>
    </xf>
    <xf numFmtId="164" fontId="0" fillId="0" borderId="10" xfId="0" applyBorder="1" applyAlignment="1">
      <alignment horizontal="center"/>
    </xf>
    <xf numFmtId="165" fontId="8" fillId="3" borderId="5" xfId="0" applyNumberFormat="1" applyFont="1" applyFill="1" applyBorder="1" applyAlignment="1">
      <alignment horizontal="center" wrapText="1"/>
    </xf>
    <xf numFmtId="164" fontId="17" fillId="0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4" fillId="2" borderId="3" xfId="0" applyFont="1" applyFill="1" applyBorder="1" applyAlignment="1">
      <alignment horizontal="center" vertical="center" wrapText="1"/>
    </xf>
    <xf numFmtId="164" fontId="0" fillId="2" borderId="3" xfId="0" applyFill="1" applyBorder="1" applyAlignment="1">
      <alignment horizontal="center" vertical="center" wrapText="1"/>
    </xf>
    <xf numFmtId="164" fontId="0" fillId="2" borderId="4" xfId="0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top" wrapText="1"/>
    </xf>
    <xf numFmtId="166" fontId="8" fillId="3" borderId="5" xfId="0" applyNumberFormat="1" applyFont="1" applyFill="1" applyBorder="1" applyAlignment="1">
      <alignment vertical="top" wrapText="1"/>
    </xf>
    <xf numFmtId="164" fontId="8" fillId="0" borderId="11" xfId="0" applyFont="1" applyBorder="1" applyAlignment="1">
      <alignment horizontal="center" vertical="top" wrapText="1"/>
    </xf>
    <xf numFmtId="164" fontId="8" fillId="3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0" fillId="0" borderId="11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1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top" wrapText="1"/>
    </xf>
    <xf numFmtId="164" fontId="20" fillId="0" borderId="0" xfId="0" applyFont="1" applyAlignment="1">
      <alignment/>
    </xf>
    <xf numFmtId="164" fontId="10" fillId="4" borderId="11" xfId="0" applyNumberFormat="1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0" fillId="2" borderId="4" xfId="0" applyFill="1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8" fillId="3" borderId="5" xfId="22" applyFont="1" applyFill="1" applyBorder="1" applyAlignment="1">
      <alignment horizontal="center" vertical="top" wrapText="1"/>
      <protection/>
    </xf>
    <xf numFmtId="166" fontId="8" fillId="0" borderId="5" xfId="0" applyNumberFormat="1" applyFont="1" applyBorder="1" applyAlignment="1">
      <alignment horizontal="center" vertical="center" wrapText="1"/>
    </xf>
    <xf numFmtId="164" fontId="8" fillId="3" borderId="6" xfId="22" applyFont="1" applyFill="1" applyBorder="1" applyAlignment="1">
      <alignment horizontal="center" vertical="top" wrapText="1"/>
      <protection/>
    </xf>
    <xf numFmtId="164" fontId="8" fillId="0" borderId="6" xfId="0" applyNumberFormat="1" applyFont="1" applyBorder="1" applyAlignment="1">
      <alignment horizontal="center" vertical="top" wrapText="1"/>
    </xf>
    <xf numFmtId="164" fontId="10" fillId="4" borderId="5" xfId="22" applyFont="1" applyFill="1" applyBorder="1" applyAlignment="1">
      <alignment horizontal="center" vertical="center" wrapText="1"/>
      <protection/>
    </xf>
    <xf numFmtId="164" fontId="10" fillId="4" borderId="6" xfId="22" applyFont="1" applyFill="1" applyBorder="1" applyAlignment="1">
      <alignment horizontal="center" vertical="center" wrapText="1"/>
      <protection/>
    </xf>
    <xf numFmtId="164" fontId="10" fillId="4" borderId="6" xfId="0" applyNumberFormat="1" applyFont="1" applyFill="1" applyBorder="1" applyAlignment="1">
      <alignment horizontal="center" vertical="center" wrapText="1"/>
    </xf>
    <xf numFmtId="166" fontId="10" fillId="5" borderId="5" xfId="0" applyNumberFormat="1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top" wrapText="1"/>
    </xf>
    <xf numFmtId="164" fontId="21" fillId="0" borderId="0" xfId="0" applyFont="1" applyBorder="1" applyAlignment="1">
      <alignment vertical="top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top" wrapText="1"/>
    </xf>
    <xf numFmtId="164" fontId="23" fillId="0" borderId="0" xfId="0" applyFont="1" applyAlignment="1">
      <alignment/>
    </xf>
    <xf numFmtId="164" fontId="3" fillId="0" borderId="8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8" fillId="0" borderId="0" xfId="0" applyFont="1" applyBorder="1" applyAlignment="1">
      <alignment vertical="top" wrapText="1"/>
    </xf>
    <xf numFmtId="164" fontId="10" fillId="0" borderId="0" xfId="0" applyFont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wrapText="1"/>
    </xf>
    <xf numFmtId="164" fontId="8" fillId="0" borderId="13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top" wrapText="1"/>
    </xf>
    <xf numFmtId="164" fontId="8" fillId="0" borderId="9" xfId="0" applyFont="1" applyBorder="1" applyAlignment="1">
      <alignment horizontal="center" vertical="top" wrapText="1"/>
    </xf>
    <xf numFmtId="164" fontId="0" fillId="0" borderId="9" xfId="0" applyFont="1" applyBorder="1" applyAlignment="1">
      <alignment horizontal="center" vertical="top" wrapText="1"/>
    </xf>
    <xf numFmtId="164" fontId="0" fillId="0" borderId="9" xfId="0" applyBorder="1" applyAlignment="1">
      <alignment horizontal="center"/>
    </xf>
    <xf numFmtId="167" fontId="8" fillId="0" borderId="9" xfId="0" applyNumberFormat="1" applyFont="1" applyBorder="1" applyAlignment="1">
      <alignment horizontal="center" vertical="top" wrapText="1"/>
    </xf>
    <xf numFmtId="164" fontId="18" fillId="4" borderId="9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top" wrapText="1"/>
    </xf>
    <xf numFmtId="167" fontId="8" fillId="4" borderId="5" xfId="0" applyNumberFormat="1" applyFont="1" applyFill="1" applyBorder="1" applyAlignment="1">
      <alignment horizontal="center" vertical="top" wrapText="1"/>
    </xf>
    <xf numFmtId="164" fontId="4" fillId="4" borderId="5" xfId="0" applyFont="1" applyFill="1" applyBorder="1" applyAlignment="1">
      <alignment horizontal="center" vertical="top" wrapText="1"/>
    </xf>
    <xf numFmtId="164" fontId="8" fillId="0" borderId="5" xfId="22" applyFont="1" applyBorder="1" applyAlignment="1">
      <alignment horizontal="center" vertical="center" wrapText="1"/>
      <protection/>
    </xf>
    <xf numFmtId="164" fontId="10" fillId="5" borderId="5" xfId="22" applyFont="1" applyFill="1" applyBorder="1" applyAlignment="1">
      <alignment horizontal="center" vertical="center" wrapText="1"/>
      <protection/>
    </xf>
    <xf numFmtId="164" fontId="3" fillId="0" borderId="8" xfId="0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10" fillId="2" borderId="3" xfId="0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 wrapText="1"/>
    </xf>
    <xf numFmtId="167" fontId="8" fillId="0" borderId="5" xfId="0" applyNumberFormat="1" applyFont="1" applyFill="1" applyBorder="1" applyAlignment="1">
      <alignment horizontal="center" vertical="top" wrapText="1"/>
    </xf>
    <xf numFmtId="170" fontId="8" fillId="0" borderId="6" xfId="0" applyNumberFormat="1" applyFont="1" applyFill="1" applyBorder="1" applyAlignment="1">
      <alignment horizontal="center" vertical="top" wrapText="1"/>
    </xf>
    <xf numFmtId="169" fontId="8" fillId="0" borderId="9" xfId="0" applyNumberFormat="1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center" vertical="top" wrapText="1"/>
    </xf>
    <xf numFmtId="169" fontId="8" fillId="3" borderId="5" xfId="0" applyNumberFormat="1" applyFont="1" applyFill="1" applyBorder="1" applyAlignment="1">
      <alignment horizontal="center" vertical="top" wrapText="1"/>
    </xf>
    <xf numFmtId="173" fontId="0" fillId="0" borderId="5" xfId="0" applyNumberFormat="1" applyFont="1" applyBorder="1" applyAlignment="1">
      <alignment horizontal="center" vertical="top" wrapText="1"/>
    </xf>
    <xf numFmtId="173" fontId="0" fillId="3" borderId="6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0" fillId="0" borderId="5" xfId="0" applyNumberFormat="1" applyFont="1" applyBorder="1" applyAlignment="1">
      <alignment horizontal="center" vertical="top" wrapText="1"/>
    </xf>
    <xf numFmtId="169" fontId="0" fillId="3" borderId="6" xfId="0" applyNumberFormat="1" applyFont="1" applyFill="1" applyBorder="1" applyAlignment="1">
      <alignment horizontal="center" vertical="top" wrapText="1"/>
    </xf>
    <xf numFmtId="167" fontId="0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9" fontId="8" fillId="3" borderId="6" xfId="0" applyNumberFormat="1" applyFont="1" applyFill="1" applyBorder="1" applyAlignment="1">
      <alignment horizontal="center" vertical="top" wrapText="1"/>
    </xf>
    <xf numFmtId="164" fontId="24" fillId="0" borderId="0" xfId="0" applyFont="1" applyAlignment="1">
      <alignment wrapText="1"/>
    </xf>
    <xf numFmtId="167" fontId="0" fillId="0" borderId="5" xfId="0" applyNumberFormat="1" applyFont="1" applyBorder="1" applyAlignment="1">
      <alignment horizontal="center" wrapText="1"/>
    </xf>
    <xf numFmtId="167" fontId="8" fillId="0" borderId="6" xfId="0" applyNumberFormat="1" applyFont="1" applyFill="1" applyBorder="1" applyAlignment="1">
      <alignment horizontal="center" vertical="top" wrapText="1"/>
    </xf>
    <xf numFmtId="167" fontId="8" fillId="0" borderId="5" xfId="0" applyNumberFormat="1" applyFont="1" applyBorder="1" applyAlignment="1">
      <alignment horizontal="center" wrapText="1"/>
    </xf>
    <xf numFmtId="170" fontId="8" fillId="3" borderId="6" xfId="0" applyNumberFormat="1" applyFont="1" applyFill="1" applyBorder="1" applyAlignment="1">
      <alignment horizontal="center" vertical="top" wrapText="1"/>
    </xf>
    <xf numFmtId="167" fontId="8" fillId="3" borderId="6" xfId="0" applyNumberFormat="1" applyFont="1" applyFill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center" vertical="center" wrapText="1"/>
    </xf>
    <xf numFmtId="169" fontId="0" fillId="0" borderId="5" xfId="0" applyNumberFormat="1" applyFont="1" applyBorder="1" applyAlignment="1">
      <alignment horizontal="center" vertical="center" wrapText="1"/>
    </xf>
    <xf numFmtId="169" fontId="0" fillId="3" borderId="6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10" fillId="4" borderId="11" xfId="0" applyFont="1" applyFill="1" applyBorder="1" applyAlignment="1">
      <alignment horizontal="center" vertical="center" wrapText="1"/>
    </xf>
    <xf numFmtId="167" fontId="10" fillId="4" borderId="6" xfId="0" applyNumberFormat="1" applyFont="1" applyFill="1" applyBorder="1" applyAlignment="1">
      <alignment horizontal="center" vertical="center" wrapText="1"/>
    </xf>
    <xf numFmtId="170" fontId="10" fillId="4" borderId="6" xfId="0" applyNumberFormat="1" applyFont="1" applyFill="1" applyBorder="1" applyAlignment="1">
      <alignment horizontal="center" vertical="center" wrapText="1"/>
    </xf>
    <xf numFmtId="169" fontId="10" fillId="4" borderId="5" xfId="0" applyNumberFormat="1" applyFont="1" applyFill="1" applyBorder="1" applyAlignment="1">
      <alignment horizontal="center" vertical="center" wrapText="1"/>
    </xf>
    <xf numFmtId="169" fontId="18" fillId="4" borderId="5" xfId="0" applyNumberFormat="1" applyFont="1" applyFill="1" applyBorder="1" applyAlignment="1">
      <alignment horizontal="center" vertical="center" wrapText="1"/>
    </xf>
    <xf numFmtId="169" fontId="18" fillId="4" borderId="6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top" wrapText="1"/>
    </xf>
    <xf numFmtId="170" fontId="10" fillId="2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/>
    </xf>
    <xf numFmtId="170" fontId="8" fillId="2" borderId="3" xfId="0" applyNumberFormat="1" applyFont="1" applyFill="1" applyBorder="1" applyAlignment="1">
      <alignment horizontal="center" vertical="top" wrapText="1"/>
    </xf>
    <xf numFmtId="169" fontId="8" fillId="2" borderId="3" xfId="0" applyNumberFormat="1" applyFont="1" applyFill="1" applyBorder="1" applyAlignment="1">
      <alignment horizontal="center" vertical="top" wrapText="1"/>
    </xf>
    <xf numFmtId="169" fontId="0" fillId="2" borderId="3" xfId="0" applyNumberFormat="1" applyFont="1" applyFill="1" applyBorder="1" applyAlignment="1">
      <alignment horizontal="center" vertical="top" wrapText="1"/>
    </xf>
    <xf numFmtId="164" fontId="8" fillId="2" borderId="3" xfId="0" applyFont="1" applyFill="1" applyBorder="1" applyAlignment="1">
      <alignment horizontal="center" vertical="top" wrapText="1"/>
    </xf>
    <xf numFmtId="164" fontId="8" fillId="0" borderId="5" xfId="0" applyFont="1" applyFill="1" applyBorder="1" applyAlignment="1">
      <alignment horizontal="center" vertical="top" wrapText="1"/>
    </xf>
    <xf numFmtId="170" fontId="8" fillId="0" borderId="5" xfId="0" applyNumberFormat="1" applyFont="1" applyFill="1" applyBorder="1" applyAlignment="1">
      <alignment horizontal="center" vertical="top" wrapText="1"/>
    </xf>
    <xf numFmtId="170" fontId="8" fillId="0" borderId="6" xfId="0" applyNumberFormat="1" applyFont="1" applyFill="1" applyBorder="1" applyAlignment="1">
      <alignment horizontal="center" vertical="top" wrapText="1"/>
    </xf>
    <xf numFmtId="169" fontId="0" fillId="0" borderId="5" xfId="0" applyNumberFormat="1" applyFont="1" applyBorder="1" applyAlignment="1">
      <alignment horizontal="center" vertical="center" wrapText="1"/>
    </xf>
    <xf numFmtId="169" fontId="0" fillId="3" borderId="6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top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0" fillId="2" borderId="3" xfId="0" applyFill="1" applyBorder="1" applyAlignment="1">
      <alignment horizontal="center"/>
    </xf>
    <xf numFmtId="169" fontId="0" fillId="2" borderId="3" xfId="0" applyNumberFormat="1" applyFill="1" applyBorder="1" applyAlignment="1">
      <alignment/>
    </xf>
    <xf numFmtId="164" fontId="8" fillId="0" borderId="5" xfId="22" applyFont="1" applyBorder="1" applyAlignment="1">
      <alignment horizontal="center" vertical="top" wrapText="1"/>
      <protection/>
    </xf>
    <xf numFmtId="170" fontId="8" fillId="3" borderId="5" xfId="0" applyNumberFormat="1" applyFont="1" applyFill="1" applyBorder="1" applyAlignment="1">
      <alignment horizontal="center" vertical="top" wrapText="1"/>
    </xf>
    <xf numFmtId="169" fontId="8" fillId="0" borderId="5" xfId="22" applyNumberFormat="1" applyFont="1" applyBorder="1" applyAlignment="1">
      <alignment horizontal="center" vertical="center" wrapText="1"/>
      <protection/>
    </xf>
    <xf numFmtId="170" fontId="8" fillId="0" borderId="5" xfId="0" applyNumberFormat="1" applyFont="1" applyFill="1" applyBorder="1" applyAlignment="1">
      <alignment horizontal="center" vertical="center" wrapText="1"/>
    </xf>
    <xf numFmtId="170" fontId="8" fillId="0" borderId="6" xfId="0" applyNumberFormat="1" applyFont="1" applyFill="1" applyBorder="1" applyAlignment="1">
      <alignment horizontal="center" vertical="center" wrapText="1"/>
    </xf>
    <xf numFmtId="167" fontId="8" fillId="0" borderId="5" xfId="22" applyNumberFormat="1" applyFont="1" applyBorder="1" applyAlignment="1">
      <alignment horizontal="center" vertical="top" wrapText="1"/>
      <protection/>
    </xf>
    <xf numFmtId="164" fontId="8" fillId="3" borderId="5" xfId="0" applyNumberFormat="1" applyFont="1" applyFill="1" applyBorder="1" applyAlignment="1">
      <alignment horizontal="center" wrapText="1"/>
    </xf>
    <xf numFmtId="169" fontId="8" fillId="0" borderId="5" xfId="0" applyNumberFormat="1" applyFont="1" applyFill="1" applyBorder="1" applyAlignment="1">
      <alignment horizontal="center" vertical="center" wrapText="1"/>
    </xf>
    <xf numFmtId="169" fontId="10" fillId="4" borderId="5" xfId="22" applyNumberFormat="1" applyFont="1" applyFill="1" applyBorder="1" applyAlignment="1">
      <alignment horizontal="center" vertical="center" wrapText="1"/>
      <protection/>
    </xf>
    <xf numFmtId="164" fontId="10" fillId="5" borderId="5" xfId="0" applyNumberFormat="1" applyFont="1" applyFill="1" applyBorder="1" applyAlignment="1">
      <alignment horizontal="center" vertical="center" wrapText="1"/>
    </xf>
    <xf numFmtId="169" fontId="10" fillId="5" borderId="5" xfId="0" applyNumberFormat="1" applyFont="1" applyFill="1" applyBorder="1" applyAlignment="1">
      <alignment horizontal="center" vertical="center" wrapText="1"/>
    </xf>
    <xf numFmtId="169" fontId="18" fillId="5" borderId="6" xfId="0" applyNumberFormat="1" applyFont="1" applyFill="1" applyBorder="1" applyAlignment="1">
      <alignment horizontal="center" vertical="center" wrapText="1"/>
    </xf>
    <xf numFmtId="164" fontId="10" fillId="5" borderId="6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170" fontId="4" fillId="3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7" fillId="2" borderId="3" xfId="0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top" wrapText="1"/>
    </xf>
    <xf numFmtId="167" fontId="8" fillId="0" borderId="12" xfId="0" applyNumberFormat="1" applyFont="1" applyBorder="1" applyAlignment="1">
      <alignment horizontal="center" vertical="top" wrapText="1"/>
    </xf>
    <xf numFmtId="166" fontId="8" fillId="3" borderId="12" xfId="0" applyNumberFormat="1" applyFont="1" applyFill="1" applyBorder="1" applyAlignment="1">
      <alignment horizontal="center" vertical="top" wrapText="1"/>
    </xf>
    <xf numFmtId="167" fontId="8" fillId="3" borderId="12" xfId="0" applyNumberFormat="1" applyFont="1" applyFill="1" applyBorder="1" applyAlignment="1">
      <alignment horizontal="center" vertical="top" wrapText="1"/>
    </xf>
    <xf numFmtId="167" fontId="8" fillId="0" borderId="11" xfId="0" applyNumberFormat="1" applyFont="1" applyBorder="1" applyAlignment="1">
      <alignment horizontal="center" vertical="top" wrapText="1"/>
    </xf>
    <xf numFmtId="167" fontId="0" fillId="0" borderId="5" xfId="0" applyNumberFormat="1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74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wrapText="1"/>
    </xf>
    <xf numFmtId="167" fontId="8" fillId="3" borderId="11" xfId="0" applyNumberFormat="1" applyFont="1" applyFill="1" applyBorder="1" applyAlignment="1">
      <alignment horizontal="center" vertical="top" wrapText="1"/>
    </xf>
    <xf numFmtId="164" fontId="25" fillId="0" borderId="0" xfId="0" applyFont="1" applyAlignment="1">
      <alignment wrapText="1"/>
    </xf>
    <xf numFmtId="164" fontId="10" fillId="4" borderId="11" xfId="0" applyNumberFormat="1" applyFont="1" applyFill="1" applyBorder="1" applyAlignment="1">
      <alignment horizontal="center" vertical="top" wrapText="1"/>
    </xf>
    <xf numFmtId="174" fontId="10" fillId="4" borderId="11" xfId="0" applyNumberFormat="1" applyFont="1" applyFill="1" applyBorder="1" applyAlignment="1">
      <alignment horizontal="center" vertical="center" wrapText="1"/>
    </xf>
    <xf numFmtId="165" fontId="10" fillId="4" borderId="11" xfId="0" applyNumberFormat="1" applyFont="1" applyFill="1" applyBorder="1" applyAlignment="1">
      <alignment horizontal="center" vertical="center" wrapText="1"/>
    </xf>
    <xf numFmtId="167" fontId="10" fillId="4" borderId="12" xfId="0" applyNumberFormat="1" applyFont="1" applyFill="1" applyBorder="1" applyAlignment="1">
      <alignment horizontal="center" vertical="center" wrapText="1"/>
    </xf>
    <xf numFmtId="166" fontId="10" fillId="4" borderId="12" xfId="0" applyNumberFormat="1" applyFont="1" applyFill="1" applyBorder="1" applyAlignment="1">
      <alignment horizontal="center" vertical="center" wrapText="1"/>
    </xf>
    <xf numFmtId="167" fontId="10" fillId="4" borderId="12" xfId="0" applyNumberFormat="1" applyFont="1" applyFill="1" applyBorder="1" applyAlignment="1">
      <alignment horizontal="center" vertical="top" wrapText="1"/>
    </xf>
    <xf numFmtId="167" fontId="7" fillId="2" borderId="4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164" fontId="8" fillId="0" borderId="14" xfId="0" applyFont="1" applyBorder="1" applyAlignment="1">
      <alignment horizontal="center" vertical="top" wrapText="1"/>
    </xf>
    <xf numFmtId="174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top" wrapText="1"/>
    </xf>
    <xf numFmtId="167" fontId="8" fillId="0" borderId="15" xfId="0" applyNumberFormat="1" applyFont="1" applyBorder="1" applyAlignment="1">
      <alignment horizontal="center" vertical="top" wrapText="1"/>
    </xf>
    <xf numFmtId="166" fontId="8" fillId="3" borderId="15" xfId="0" applyNumberFormat="1" applyFont="1" applyFill="1" applyBorder="1" applyAlignment="1">
      <alignment horizontal="center" vertical="top" wrapText="1"/>
    </xf>
    <xf numFmtId="170" fontId="8" fillId="0" borderId="5" xfId="0" applyNumberFormat="1" applyFont="1" applyBorder="1" applyAlignment="1">
      <alignment horizontal="center" vertical="top" wrapText="1"/>
    </xf>
    <xf numFmtId="170" fontId="8" fillId="0" borderId="6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center" wrapText="1"/>
    </xf>
    <xf numFmtId="167" fontId="10" fillId="4" borderId="11" xfId="0" applyNumberFormat="1" applyFont="1" applyFill="1" applyBorder="1" applyAlignment="1">
      <alignment horizontal="center" vertical="center" wrapText="1"/>
    </xf>
    <xf numFmtId="164" fontId="8" fillId="0" borderId="6" xfId="22" applyFont="1" applyBorder="1" applyAlignment="1">
      <alignment horizontal="center" vertical="top" wrapText="1"/>
      <protection/>
    </xf>
    <xf numFmtId="164" fontId="8" fillId="0" borderId="11" xfId="22" applyFont="1" applyBorder="1" applyAlignment="1">
      <alignment horizontal="center" vertical="top" wrapText="1"/>
      <protection/>
    </xf>
    <xf numFmtId="167" fontId="8" fillId="0" borderId="1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166" fontId="8" fillId="3" borderId="6" xfId="0" applyNumberFormat="1" applyFont="1" applyFill="1" applyBorder="1" applyAlignment="1">
      <alignment horizontal="center" vertical="top" wrapText="1"/>
    </xf>
    <xf numFmtId="164" fontId="8" fillId="0" borderId="12" xfId="22" applyFont="1" applyBorder="1" applyAlignment="1">
      <alignment horizontal="center" vertical="top" wrapText="1"/>
      <protection/>
    </xf>
    <xf numFmtId="164" fontId="12" fillId="0" borderId="5" xfId="0" applyFont="1" applyBorder="1" applyAlignment="1">
      <alignment horizontal="center" vertical="top" wrapText="1"/>
    </xf>
    <xf numFmtId="167" fontId="8" fillId="0" borderId="11" xfId="22" applyNumberFormat="1" applyFont="1" applyBorder="1" applyAlignment="1">
      <alignment horizontal="center" vertical="center" wrapText="1"/>
      <protection/>
    </xf>
    <xf numFmtId="166" fontId="8" fillId="0" borderId="11" xfId="22" applyNumberFormat="1" applyFont="1" applyBorder="1" applyAlignment="1">
      <alignment horizontal="center" vertical="top" wrapText="1"/>
      <protection/>
    </xf>
    <xf numFmtId="166" fontId="8" fillId="0" borderId="5" xfId="22" applyNumberFormat="1" applyFont="1" applyBorder="1" applyAlignment="1">
      <alignment horizontal="center" vertical="top" wrapText="1"/>
      <protection/>
    </xf>
    <xf numFmtId="166" fontId="10" fillId="4" borderId="11" xfId="0" applyNumberFormat="1" applyFont="1" applyFill="1" applyBorder="1" applyAlignment="1">
      <alignment horizontal="center" vertical="center" wrapText="1"/>
    </xf>
    <xf numFmtId="166" fontId="10" fillId="4" borderId="6" xfId="0" applyNumberFormat="1" applyFont="1" applyFill="1" applyBorder="1" applyAlignment="1">
      <alignment horizontal="center" vertical="center" wrapText="1"/>
    </xf>
    <xf numFmtId="164" fontId="21" fillId="4" borderId="5" xfId="0" applyFont="1" applyFill="1" applyBorder="1" applyAlignment="1">
      <alignment horizontal="center" vertical="center" wrapText="1"/>
    </xf>
    <xf numFmtId="166" fontId="10" fillId="5" borderId="11" xfId="0" applyNumberFormat="1" applyFont="1" applyFill="1" applyBorder="1" applyAlignment="1">
      <alignment horizontal="center" vertical="center" wrapText="1"/>
    </xf>
    <xf numFmtId="166" fontId="10" fillId="5" borderId="6" xfId="0" applyNumberFormat="1" applyFont="1" applyFill="1" applyBorder="1" applyAlignment="1">
      <alignment horizontal="center" vertical="center" wrapText="1"/>
    </xf>
    <xf numFmtId="167" fontId="10" fillId="5" borderId="11" xfId="0" applyNumberFormat="1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74" fontId="10" fillId="5" borderId="11" xfId="0" applyNumberFormat="1" applyFont="1" applyFill="1" applyBorder="1" applyAlignment="1">
      <alignment horizontal="center" vertical="center" wrapText="1"/>
    </xf>
    <xf numFmtId="165" fontId="10" fillId="5" borderId="11" xfId="0" applyNumberFormat="1" applyFont="1" applyFill="1" applyBorder="1" applyAlignment="1">
      <alignment horizontal="center" vertical="center" wrapText="1"/>
    </xf>
    <xf numFmtId="167" fontId="10" fillId="5" borderId="12" xfId="0" applyNumberFormat="1" applyFont="1" applyFill="1" applyBorder="1" applyAlignment="1">
      <alignment horizontal="center" vertical="center" wrapText="1"/>
    </xf>
    <xf numFmtId="167" fontId="10" fillId="5" borderId="6" xfId="0" applyNumberFormat="1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top" wrapText="1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18" fillId="4" borderId="5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/>
    </xf>
    <xf numFmtId="167" fontId="18" fillId="4" borderId="5" xfId="0" applyNumberFormat="1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0" xfId="0" applyFont="1" applyFill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26" fillId="0" borderId="0" xfId="0" applyFont="1" applyBorder="1" applyAlignment="1">
      <alignment horizontal="center" vertical="top" wrapText="1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0" xfId="0" applyFont="1" applyFill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4" fillId="3" borderId="0" xfId="0" applyFont="1" applyFill="1" applyBorder="1" applyAlignment="1">
      <alignment horizontal="center" vertical="top" wrapText="1"/>
    </xf>
    <xf numFmtId="164" fontId="27" fillId="3" borderId="1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wrapText="1"/>
    </xf>
    <xf numFmtId="164" fontId="27" fillId="0" borderId="0" xfId="0" applyFont="1" applyBorder="1" applyAlignment="1">
      <alignment horizontal="center" wrapText="1"/>
    </xf>
    <xf numFmtId="164" fontId="27" fillId="0" borderId="0" xfId="0" applyFont="1" applyBorder="1" applyAlignment="1">
      <alignment vertical="top" wrapText="1"/>
    </xf>
    <xf numFmtId="164" fontId="27" fillId="0" borderId="0" xfId="0" applyFont="1" applyBorder="1" applyAlignment="1">
      <alignment horizontal="center" vertical="top" wrapText="1"/>
    </xf>
    <xf numFmtId="164" fontId="27" fillId="3" borderId="0" xfId="0" applyFont="1" applyFill="1" applyBorder="1" applyAlignment="1">
      <alignment vertical="top" wrapText="1"/>
    </xf>
    <xf numFmtId="164" fontId="15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8" fillId="3" borderId="0" xfId="0" applyFont="1" applyFill="1" applyBorder="1" applyAlignment="1">
      <alignment wrapText="1"/>
    </xf>
    <xf numFmtId="164" fontId="5" fillId="0" borderId="0" xfId="0" applyFont="1" applyBorder="1" applyAlignment="1">
      <alignment wrapText="1"/>
    </xf>
    <xf numFmtId="164" fontId="8" fillId="3" borderId="6" xfId="0" applyFont="1" applyFill="1" applyBorder="1" applyAlignment="1">
      <alignment horizontal="left" vertical="top"/>
    </xf>
    <xf numFmtId="164" fontId="8" fillId="3" borderId="0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top"/>
    </xf>
    <xf numFmtId="164" fontId="8" fillId="3" borderId="5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center" vertical="center" wrapText="1"/>
    </xf>
    <xf numFmtId="164" fontId="28" fillId="0" borderId="0" xfId="0" applyFont="1" applyBorder="1" applyAlignment="1">
      <alignment horizontal="left" vertical="top" wrapText="1"/>
    </xf>
    <xf numFmtId="164" fontId="0" fillId="0" borderId="0" xfId="0" applyBorder="1" applyAlignment="1">
      <alignment/>
    </xf>
    <xf numFmtId="164" fontId="29" fillId="0" borderId="0" xfId="0" applyFont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Fill="1" applyAlignment="1">
      <alignment/>
    </xf>
    <xf numFmtId="164" fontId="30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top" wrapText="1"/>
    </xf>
    <xf numFmtId="164" fontId="26" fillId="0" borderId="0" xfId="0" applyFont="1" applyAlignment="1">
      <alignment wrapText="1"/>
    </xf>
    <xf numFmtId="164" fontId="8" fillId="2" borderId="2" xfId="0" applyFont="1" applyFill="1" applyBorder="1" applyAlignment="1">
      <alignment vertical="top" wrapText="1"/>
    </xf>
    <xf numFmtId="164" fontId="8" fillId="2" borderId="4" xfId="0" applyFont="1" applyFill="1" applyBorder="1" applyAlignment="1">
      <alignment vertical="top" wrapText="1"/>
    </xf>
    <xf numFmtId="164" fontId="8" fillId="0" borderId="5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top" wrapText="1"/>
    </xf>
    <xf numFmtId="167" fontId="0" fillId="3" borderId="5" xfId="0" applyNumberFormat="1" applyFont="1" applyFill="1" applyBorder="1" applyAlignment="1">
      <alignment horizontal="center" vertical="top" wrapText="1"/>
    </xf>
    <xf numFmtId="164" fontId="0" fillId="3" borderId="5" xfId="0" applyFont="1" applyFill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66" fontId="8" fillId="4" borderId="5" xfId="0" applyNumberFormat="1" applyFont="1" applyFill="1" applyBorder="1" applyAlignment="1">
      <alignment horizontal="center" vertical="top" wrapText="1"/>
    </xf>
    <xf numFmtId="166" fontId="10" fillId="4" borderId="5" xfId="0" applyNumberFormat="1" applyFont="1" applyFill="1" applyBorder="1" applyAlignment="1">
      <alignment horizontal="center" vertical="top" wrapText="1"/>
    </xf>
    <xf numFmtId="164" fontId="5" fillId="0" borderId="0" xfId="0" applyFont="1" applyAlignment="1">
      <alignment vertical="center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2" borderId="3" xfId="0" applyFont="1" applyFill="1" applyBorder="1" applyAlignment="1">
      <alignment/>
    </xf>
    <xf numFmtId="164" fontId="8" fillId="2" borderId="4" xfId="0" applyFont="1" applyFill="1" applyBorder="1" applyAlignment="1">
      <alignment/>
    </xf>
    <xf numFmtId="167" fontId="8" fillId="3" borderId="5" xfId="22" applyNumberFormat="1" applyFont="1" applyFill="1" applyBorder="1" applyAlignment="1">
      <alignment horizontal="center" vertical="top" wrapText="1"/>
      <protection/>
    </xf>
    <xf numFmtId="164" fontId="21" fillId="5" borderId="5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27" fillId="0" borderId="1" xfId="0" applyFont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top"/>
    </xf>
    <xf numFmtId="164" fontId="0" fillId="0" borderId="9" xfId="0" applyFont="1" applyBorder="1" applyAlignment="1">
      <alignment horizontal="center" vertical="top"/>
    </xf>
    <xf numFmtId="164" fontId="0" fillId="0" borderId="5" xfId="0" applyFont="1" applyBorder="1" applyAlignment="1">
      <alignment horizontal="center" vertical="top"/>
    </xf>
    <xf numFmtId="164" fontId="8" fillId="0" borderId="5" xfId="0" applyFont="1" applyBorder="1" applyAlignment="1">
      <alignment horizontal="center" vertical="top"/>
    </xf>
    <xf numFmtId="164" fontId="8" fillId="0" borderId="9" xfId="0" applyFont="1" applyBorder="1" applyAlignment="1">
      <alignment horizontal="center" vertical="top"/>
    </xf>
    <xf numFmtId="164" fontId="0" fillId="0" borderId="6" xfId="0" applyFont="1" applyBorder="1" applyAlignment="1">
      <alignment horizontal="center" vertical="top" wrapText="1"/>
    </xf>
    <xf numFmtId="164" fontId="8" fillId="3" borderId="9" xfId="0" applyFont="1" applyFill="1" applyBorder="1" applyAlignment="1">
      <alignment horizontal="center" vertical="top"/>
    </xf>
    <xf numFmtId="164" fontId="0" fillId="3" borderId="5" xfId="0" applyFont="1" applyFill="1" applyBorder="1" applyAlignment="1">
      <alignment horizontal="center" vertical="top"/>
    </xf>
    <xf numFmtId="164" fontId="0" fillId="3" borderId="9" xfId="0" applyFont="1" applyFill="1" applyBorder="1" applyAlignment="1">
      <alignment horizontal="center" vertical="top"/>
    </xf>
    <xf numFmtId="164" fontId="0" fillId="0" borderId="13" xfId="0" applyBorder="1" applyAlignment="1">
      <alignment horizontal="center" vertical="center"/>
    </xf>
    <xf numFmtId="166" fontId="18" fillId="4" borderId="5" xfId="0" applyNumberFormat="1" applyFont="1" applyFill="1" applyBorder="1" applyAlignment="1">
      <alignment horizontal="center" vertical="center"/>
    </xf>
    <xf numFmtId="164" fontId="18" fillId="4" borderId="16" xfId="0" applyFont="1" applyFill="1" applyBorder="1" applyAlignment="1">
      <alignment horizontal="center" vertical="center"/>
    </xf>
    <xf numFmtId="167" fontId="10" fillId="4" borderId="17" xfId="0" applyNumberFormat="1" applyFont="1" applyFill="1" applyBorder="1" applyAlignment="1">
      <alignment horizontal="center" vertical="center" wrapText="1"/>
    </xf>
    <xf numFmtId="164" fontId="18" fillId="4" borderId="17" xfId="0" applyFont="1" applyFill="1" applyBorder="1" applyAlignment="1">
      <alignment horizontal="center" vertical="center"/>
    </xf>
    <xf numFmtId="164" fontId="18" fillId="2" borderId="3" xfId="0" applyFont="1" applyFill="1" applyBorder="1" applyAlignment="1">
      <alignment horizontal="center" vertical="top"/>
    </xf>
    <xf numFmtId="166" fontId="0" fillId="2" borderId="3" xfId="0" applyNumberFormat="1" applyFill="1" applyBorder="1" applyAlignment="1">
      <alignment horizontal="center" vertical="top"/>
    </xf>
    <xf numFmtId="166" fontId="8" fillId="2" borderId="4" xfId="0" applyNumberFormat="1" applyFont="1" applyFill="1" applyBorder="1" applyAlignment="1">
      <alignment horizontal="center" vertical="top" wrapText="1"/>
    </xf>
    <xf numFmtId="164" fontId="8" fillId="0" borderId="18" xfId="0" applyFont="1" applyBorder="1" applyAlignment="1">
      <alignment horizontal="center" vertical="top"/>
    </xf>
    <xf numFmtId="164" fontId="8" fillId="0" borderId="11" xfId="0" applyFont="1" applyBorder="1" applyAlignment="1">
      <alignment horizontal="center" vertical="top"/>
    </xf>
    <xf numFmtId="164" fontId="8" fillId="3" borderId="11" xfId="0" applyFont="1" applyFill="1" applyBorder="1" applyAlignment="1">
      <alignment horizontal="center" vertical="top"/>
    </xf>
    <xf numFmtId="164" fontId="18" fillId="4" borderId="9" xfId="0" applyFont="1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6" fontId="0" fillId="3" borderId="5" xfId="0" applyNumberFormat="1" applyFont="1" applyFill="1" applyBorder="1" applyAlignment="1">
      <alignment horizontal="center" vertical="top"/>
    </xf>
    <xf numFmtId="167" fontId="18" fillId="5" borderId="5" xfId="0" applyNumberFormat="1" applyFont="1" applyFill="1" applyBorder="1" applyAlignment="1">
      <alignment horizontal="center" vertical="center"/>
    </xf>
    <xf numFmtId="166" fontId="18" fillId="5" borderId="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4" fontId="8" fillId="3" borderId="0" xfId="0" applyFont="1" applyFill="1" applyAlignment="1">
      <alignment/>
    </xf>
    <xf numFmtId="164" fontId="21" fillId="0" borderId="8" xfId="0" applyFont="1" applyBorder="1" applyAlignment="1">
      <alignment vertical="top" wrapText="1"/>
    </xf>
    <xf numFmtId="164" fontId="31" fillId="0" borderId="0" xfId="0" applyFont="1" applyAlignment="1">
      <alignment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top"/>
    </xf>
    <xf numFmtId="166" fontId="0" fillId="0" borderId="5" xfId="0" applyNumberFormat="1" applyFont="1" applyBorder="1" applyAlignment="1">
      <alignment horizontal="center" vertical="top"/>
    </xf>
    <xf numFmtId="167" fontId="0" fillId="0" borderId="5" xfId="0" applyNumberFormat="1" applyFont="1" applyBorder="1" applyAlignment="1">
      <alignment horizontal="center" vertical="top"/>
    </xf>
    <xf numFmtId="164" fontId="32" fillId="0" borderId="5" xfId="0" applyFont="1" applyBorder="1" applyAlignment="1">
      <alignment horizontal="center" vertical="center"/>
    </xf>
    <xf numFmtId="164" fontId="32" fillId="0" borderId="5" xfId="0" applyFont="1" applyBorder="1" applyAlignment="1">
      <alignment horizontal="center" vertical="center" wrapText="1"/>
    </xf>
    <xf numFmtId="164" fontId="0" fillId="3" borderId="5" xfId="22" applyFont="1" applyFill="1" applyBorder="1" applyAlignment="1">
      <alignment horizontal="center" vertical="center"/>
      <protection/>
    </xf>
    <xf numFmtId="164" fontId="0" fillId="0" borderId="5" xfId="0" applyNumberFormat="1" applyFont="1" applyBorder="1" applyAlignment="1">
      <alignment horizontal="center" vertical="top"/>
    </xf>
    <xf numFmtId="166" fontId="8" fillId="3" borderId="6" xfId="0" applyNumberFormat="1" applyFont="1" applyFill="1" applyBorder="1" applyAlignment="1">
      <alignment horizontal="center" vertical="top"/>
    </xf>
    <xf numFmtId="164" fontId="0" fillId="0" borderId="6" xfId="0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center" vertical="top"/>
    </xf>
    <xf numFmtId="167" fontId="0" fillId="0" borderId="11" xfId="0" applyNumberFormat="1" applyFont="1" applyBorder="1" applyAlignment="1">
      <alignment horizontal="center" vertical="top"/>
    </xf>
    <xf numFmtId="166" fontId="0" fillId="3" borderId="11" xfId="0" applyNumberFormat="1" applyFont="1" applyFill="1" applyBorder="1" applyAlignment="1">
      <alignment horizontal="center" vertical="top"/>
    </xf>
    <xf numFmtId="164" fontId="0" fillId="0" borderId="5" xfId="0" applyFont="1" applyFill="1" applyBorder="1" applyAlignment="1">
      <alignment vertical="top"/>
    </xf>
    <xf numFmtId="164" fontId="33" fillId="0" borderId="0" xfId="0" applyFont="1" applyAlignment="1">
      <alignment wrapText="1"/>
    </xf>
    <xf numFmtId="164" fontId="8" fillId="0" borderId="6" xfId="0" applyFont="1" applyBorder="1" applyAlignment="1">
      <alignment horizontal="center" vertical="top"/>
    </xf>
    <xf numFmtId="164" fontId="8" fillId="0" borderId="12" xfId="0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3" borderId="5" xfId="0" applyNumberFormat="1" applyFont="1" applyFill="1" applyBorder="1" applyAlignment="1">
      <alignment horizontal="center" vertical="top"/>
    </xf>
    <xf numFmtId="167" fontId="0" fillId="3" borderId="5" xfId="0" applyNumberFormat="1" applyFont="1" applyFill="1" applyBorder="1" applyAlignment="1">
      <alignment horizontal="center" vertical="top"/>
    </xf>
    <xf numFmtId="164" fontId="0" fillId="0" borderId="6" xfId="0" applyFont="1" applyBorder="1" applyAlignment="1">
      <alignment horizontal="center" vertical="center"/>
    </xf>
    <xf numFmtId="164" fontId="18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7" fontId="18" fillId="4" borderId="6" xfId="0" applyNumberFormat="1" applyFont="1" applyFill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166" fontId="0" fillId="4" borderId="5" xfId="0" applyNumberFormat="1" applyFont="1" applyFill="1" applyBorder="1" applyAlignment="1">
      <alignment horizontal="center" vertical="top"/>
    </xf>
    <xf numFmtId="166" fontId="18" fillId="4" borderId="11" xfId="0" applyNumberFormat="1" applyFont="1" applyFill="1" applyBorder="1" applyAlignment="1">
      <alignment horizontal="center" vertical="center" wrapText="1"/>
    </xf>
    <xf numFmtId="167" fontId="18" fillId="4" borderId="11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top"/>
    </xf>
    <xf numFmtId="166" fontId="0" fillId="2" borderId="3" xfId="0" applyNumberFormat="1" applyFont="1" applyFill="1" applyBorder="1" applyAlignment="1">
      <alignment horizontal="center" vertical="top"/>
    </xf>
    <xf numFmtId="167" fontId="0" fillId="2" borderId="3" xfId="0" applyNumberFormat="1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166" fontId="8" fillId="2" borderId="3" xfId="0" applyNumberFormat="1" applyFont="1" applyFill="1" applyBorder="1" applyAlignment="1">
      <alignment horizontal="center" vertical="top"/>
    </xf>
    <xf numFmtId="164" fontId="0" fillId="2" borderId="4" xfId="0" applyNumberFormat="1" applyFont="1" applyFill="1" applyBorder="1" applyAlignment="1">
      <alignment horizontal="center" vertical="top"/>
    </xf>
    <xf numFmtId="164" fontId="32" fillId="0" borderId="5" xfId="0" applyNumberFormat="1" applyFont="1" applyBorder="1" applyAlignment="1">
      <alignment horizontal="center" vertical="center"/>
    </xf>
    <xf numFmtId="164" fontId="32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3" borderId="13" xfId="22" applyFont="1" applyFill="1" applyBorder="1" applyAlignment="1">
      <alignment horizontal="center" vertical="center"/>
      <protection/>
    </xf>
    <xf numFmtId="167" fontId="0" fillId="0" borderId="6" xfId="0" applyNumberFormat="1" applyBorder="1" applyAlignment="1">
      <alignment horizontal="center" vertical="top"/>
    </xf>
    <xf numFmtId="164" fontId="0" fillId="3" borderId="13" xfId="22" applyFont="1" applyFill="1" applyBorder="1" applyAlignment="1">
      <alignment horizontal="center" vertical="center" wrapText="1"/>
      <protection/>
    </xf>
    <xf numFmtId="164" fontId="8" fillId="3" borderId="13" xfId="22" applyFont="1" applyFill="1" applyBorder="1" applyAlignment="1">
      <alignment horizontal="center" vertical="center"/>
      <protection/>
    </xf>
    <xf numFmtId="164" fontId="0" fillId="4" borderId="5" xfId="0" applyFill="1" applyBorder="1" applyAlignment="1">
      <alignment horizontal="center" vertical="top"/>
    </xf>
    <xf numFmtId="167" fontId="0" fillId="4" borderId="5" xfId="0" applyNumberFormat="1" applyFill="1" applyBorder="1" applyAlignment="1">
      <alignment horizontal="center" vertical="top"/>
    </xf>
    <xf numFmtId="167" fontId="18" fillId="4" borderId="6" xfId="0" applyNumberFormat="1" applyFont="1" applyFill="1" applyBorder="1" applyAlignment="1">
      <alignment horizontal="center" vertical="center"/>
    </xf>
    <xf numFmtId="166" fontId="18" fillId="4" borderId="11" xfId="0" applyNumberFormat="1" applyFont="1" applyFill="1" applyBorder="1" applyAlignment="1">
      <alignment horizontal="center" vertical="center"/>
    </xf>
    <xf numFmtId="167" fontId="18" fillId="4" borderId="11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 vertical="center" wrapText="1"/>
    </xf>
    <xf numFmtId="166" fontId="18" fillId="2" borderId="3" xfId="0" applyNumberFormat="1" applyFont="1" applyFill="1" applyBorder="1" applyAlignment="1">
      <alignment horizontal="center" vertical="center"/>
    </xf>
    <xf numFmtId="170" fontId="0" fillId="2" borderId="3" xfId="0" applyNumberFormat="1" applyFill="1" applyBorder="1" applyAlignment="1">
      <alignment/>
    </xf>
    <xf numFmtId="170" fontId="0" fillId="2" borderId="4" xfId="0" applyNumberFormat="1" applyFill="1" applyBorder="1" applyAlignment="1">
      <alignment/>
    </xf>
    <xf numFmtId="166" fontId="0" fillId="0" borderId="5" xfId="0" applyNumberFormat="1" applyFont="1" applyBorder="1" applyAlignment="1">
      <alignment horizontal="center" vertical="center"/>
    </xf>
    <xf numFmtId="170" fontId="32" fillId="0" borderId="5" xfId="0" applyNumberFormat="1" applyFont="1" applyBorder="1" applyAlignment="1">
      <alignment horizontal="center" vertical="center"/>
    </xf>
    <xf numFmtId="166" fontId="0" fillId="3" borderId="5" xfId="0" applyNumberFormat="1" applyFill="1" applyBorder="1" applyAlignment="1">
      <alignment/>
    </xf>
    <xf numFmtId="167" fontId="32" fillId="0" borderId="5" xfId="0" applyNumberFormat="1" applyFont="1" applyBorder="1" applyAlignment="1">
      <alignment horizontal="center" vertical="center" wrapText="1"/>
    </xf>
    <xf numFmtId="164" fontId="8" fillId="3" borderId="5" xfId="22" applyFont="1" applyFill="1" applyBorder="1" applyAlignment="1">
      <alignment horizontal="center" vertical="top"/>
      <protection/>
    </xf>
    <xf numFmtId="167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4" fontId="32" fillId="0" borderId="5" xfId="0" applyNumberFormat="1" applyFont="1" applyBorder="1" applyAlignment="1">
      <alignment horizontal="center" vertical="center" wrapText="1"/>
    </xf>
    <xf numFmtId="164" fontId="8" fillId="3" borderId="5" xfId="22" applyFont="1" applyFill="1" applyBorder="1" applyAlignment="1">
      <alignment horizontal="center" vertical="center" wrapText="1"/>
      <protection/>
    </xf>
    <xf numFmtId="167" fontId="8" fillId="3" borderId="5" xfId="22" applyNumberFormat="1" applyFont="1" applyFill="1" applyBorder="1" applyAlignment="1">
      <alignment horizontal="center" vertical="center" wrapText="1"/>
      <protection/>
    </xf>
    <xf numFmtId="170" fontId="34" fillId="4" borderId="5" xfId="0" applyNumberFormat="1" applyFont="1" applyFill="1" applyBorder="1" applyAlignment="1">
      <alignment horizontal="center" vertical="center" wrapText="1"/>
    </xf>
    <xf numFmtId="164" fontId="18" fillId="4" borderId="13" xfId="22" applyFont="1" applyFill="1" applyBorder="1" applyAlignment="1">
      <alignment horizontal="center" vertical="center" wrapText="1"/>
      <protection/>
    </xf>
    <xf numFmtId="164" fontId="18" fillId="5" borderId="5" xfId="0" applyNumberFormat="1" applyFont="1" applyFill="1" applyBorder="1" applyAlignment="1">
      <alignment horizontal="center" vertical="center" wrapText="1"/>
    </xf>
    <xf numFmtId="167" fontId="18" fillId="5" borderId="5" xfId="0" applyNumberFormat="1" applyFont="1" applyFill="1" applyBorder="1" applyAlignment="1">
      <alignment horizontal="center" vertical="center" wrapText="1"/>
    </xf>
    <xf numFmtId="167" fontId="18" fillId="5" borderId="6" xfId="0" applyNumberFormat="1" applyFont="1" applyFill="1" applyBorder="1" applyAlignment="1">
      <alignment horizontal="center" vertical="center" wrapText="1"/>
    </xf>
    <xf numFmtId="164" fontId="33" fillId="0" borderId="0" xfId="22" applyFont="1">
      <alignment/>
      <protection/>
    </xf>
    <xf numFmtId="164" fontId="35" fillId="0" borderId="0" xfId="22" applyFont="1" applyBorder="1" applyAlignment="1">
      <alignment horizontal="center"/>
      <protection/>
    </xf>
    <xf numFmtId="164" fontId="17" fillId="0" borderId="1" xfId="22" applyFont="1" applyBorder="1" applyAlignment="1">
      <alignment horizontal="center" vertical="center" wrapText="1"/>
      <protection/>
    </xf>
    <xf numFmtId="164" fontId="0" fillId="2" borderId="2" xfId="22" applyFont="1" applyFill="1" applyBorder="1" applyAlignment="1">
      <alignment horizontal="center"/>
      <protection/>
    </xf>
    <xf numFmtId="164" fontId="0" fillId="2" borderId="3" xfId="22" applyFont="1" applyFill="1" applyBorder="1" applyAlignment="1">
      <alignment horizontal="center"/>
      <protection/>
    </xf>
    <xf numFmtId="164" fontId="0" fillId="2" borderId="4" xfId="22" applyFont="1" applyFill="1" applyBorder="1" applyAlignment="1">
      <alignment horizontal="center" vertical="top" wrapText="1"/>
      <protection/>
    </xf>
    <xf numFmtId="164" fontId="36" fillId="0" borderId="0" xfId="22" applyFont="1" applyBorder="1">
      <alignment/>
      <protection/>
    </xf>
    <xf numFmtId="164" fontId="8" fillId="0" borderId="6" xfId="0" applyFont="1" applyFill="1" applyBorder="1" applyAlignment="1">
      <alignment vertical="top"/>
    </xf>
    <xf numFmtId="165" fontId="0" fillId="3" borderId="5" xfId="22" applyNumberFormat="1" applyFont="1" applyFill="1" applyBorder="1" applyAlignment="1">
      <alignment horizontal="center" vertical="center"/>
      <protection/>
    </xf>
    <xf numFmtId="164" fontId="36" fillId="0" borderId="0" xfId="0" applyFont="1" applyAlignment="1">
      <alignment/>
    </xf>
    <xf numFmtId="164" fontId="36" fillId="0" borderId="0" xfId="22" applyFont="1">
      <alignment/>
      <protection/>
    </xf>
    <xf numFmtId="165" fontId="8" fillId="3" borderId="5" xfId="22" applyNumberFormat="1" applyFont="1" applyFill="1" applyBorder="1" applyAlignment="1">
      <alignment horizontal="center" vertical="center"/>
      <protection/>
    </xf>
    <xf numFmtId="165" fontId="18" fillId="4" borderId="5" xfId="22" applyNumberFormat="1" applyFont="1" applyFill="1" applyBorder="1" applyAlignment="1">
      <alignment horizontal="center" vertical="center" wrapText="1"/>
      <protection/>
    </xf>
    <xf numFmtId="164" fontId="36" fillId="3" borderId="0" xfId="22" applyFont="1" applyFill="1">
      <alignment/>
      <protection/>
    </xf>
    <xf numFmtId="165" fontId="0" fillId="2" borderId="3" xfId="22" applyNumberFormat="1" applyFont="1" applyFill="1" applyBorder="1" applyAlignment="1">
      <alignment horizontal="center" vertical="center"/>
      <protection/>
    </xf>
    <xf numFmtId="165" fontId="0" fillId="2" borderId="4" xfId="22" applyNumberFormat="1" applyFont="1" applyFill="1" applyBorder="1" applyAlignment="1">
      <alignment horizontal="center" vertical="center"/>
      <protection/>
    </xf>
    <xf numFmtId="165" fontId="0" fillId="3" borderId="13" xfId="22" applyNumberFormat="1" applyFont="1" applyFill="1" applyBorder="1" applyAlignment="1">
      <alignment horizontal="center" vertical="center"/>
      <protection/>
    </xf>
    <xf numFmtId="165" fontId="0" fillId="3" borderId="13" xfId="22" applyNumberFormat="1" applyFont="1" applyFill="1" applyBorder="1" applyAlignment="1">
      <alignment horizontal="center" vertical="center" wrapText="1"/>
      <protection/>
    </xf>
    <xf numFmtId="165" fontId="8" fillId="3" borderId="13" xfId="22" applyNumberFormat="1" applyFont="1" applyFill="1" applyBorder="1" applyAlignment="1">
      <alignment horizontal="center" vertical="center"/>
      <protection/>
    </xf>
    <xf numFmtId="165" fontId="10" fillId="4" borderId="13" xfId="22" applyNumberFormat="1" applyFont="1" applyFill="1" applyBorder="1" applyAlignment="1">
      <alignment horizontal="center" vertical="center"/>
      <protection/>
    </xf>
    <xf numFmtId="165" fontId="18" fillId="4" borderId="13" xfId="22" applyNumberFormat="1" applyFont="1" applyFill="1" applyBorder="1" applyAlignment="1">
      <alignment horizontal="center" vertical="center"/>
      <protection/>
    </xf>
    <xf numFmtId="165" fontId="18" fillId="5" borderId="13" xfId="22" applyNumberFormat="1" applyFont="1" applyFill="1" applyBorder="1" applyAlignment="1">
      <alignment horizontal="center" vertical="center"/>
      <protection/>
    </xf>
    <xf numFmtId="164" fontId="33" fillId="3" borderId="0" xfId="22" applyFont="1" applyFill="1">
      <alignment/>
      <protection/>
    </xf>
    <xf numFmtId="164" fontId="35" fillId="3" borderId="0" xfId="22" applyFont="1" applyFill="1" applyBorder="1" applyAlignment="1">
      <alignment horizontal="center" vertical="center" wrapText="1"/>
      <protection/>
    </xf>
    <xf numFmtId="164" fontId="37" fillId="3" borderId="1" xfId="22" applyFont="1" applyFill="1" applyBorder="1" applyAlignment="1">
      <alignment horizontal="center" vertical="center" wrapText="1"/>
      <protection/>
    </xf>
    <xf numFmtId="164" fontId="17" fillId="3" borderId="1" xfId="22" applyFont="1" applyFill="1" applyBorder="1" applyAlignment="1">
      <alignment horizontal="center" vertical="center" wrapText="1"/>
      <protection/>
    </xf>
    <xf numFmtId="164" fontId="4" fillId="3" borderId="1" xfId="22" applyFont="1" applyFill="1" applyBorder="1" applyAlignment="1">
      <alignment horizontal="center" vertical="center" wrapText="1"/>
      <protection/>
    </xf>
    <xf numFmtId="164" fontId="38" fillId="3" borderId="0" xfId="22" applyFont="1" applyFill="1">
      <alignment/>
      <protection/>
    </xf>
    <xf numFmtId="164" fontId="17" fillId="2" borderId="3" xfId="22" applyFont="1" applyFill="1" applyBorder="1" applyAlignment="1">
      <alignment horizontal="center" vertical="center" wrapText="1"/>
      <protection/>
    </xf>
    <xf numFmtId="164" fontId="4" fillId="2" borderId="3" xfId="22" applyFont="1" applyFill="1" applyBorder="1" applyAlignment="1">
      <alignment horizontal="center" vertical="center" wrapText="1"/>
      <protection/>
    </xf>
    <xf numFmtId="164" fontId="4" fillId="2" borderId="4" xfId="22" applyFont="1" applyFill="1" applyBorder="1" applyAlignment="1">
      <alignment horizontal="center" vertical="center" wrapText="1"/>
      <protection/>
    </xf>
    <xf numFmtId="165" fontId="36" fillId="3" borderId="0" xfId="22" applyNumberFormat="1" applyFont="1" applyFill="1">
      <alignment/>
      <protection/>
    </xf>
    <xf numFmtId="173" fontId="0" fillId="3" borderId="5" xfId="22" applyNumberFormat="1" applyFont="1" applyFill="1" applyBorder="1" applyAlignment="1">
      <alignment horizontal="center" vertical="center"/>
      <protection/>
    </xf>
    <xf numFmtId="164" fontId="0" fillId="2" borderId="3" xfId="22" applyFont="1" applyFill="1" applyBorder="1" applyAlignment="1">
      <alignment horizontal="center" vertical="center"/>
      <protection/>
    </xf>
    <xf numFmtId="164" fontId="18" fillId="4" borderId="13" xfId="22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3366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1"/>
  <sheetViews>
    <sheetView zoomScale="89" zoomScaleNormal="89" workbookViewId="0" topLeftCell="A1">
      <selection activeCell="C1" sqref="C1"/>
    </sheetView>
  </sheetViews>
  <sheetFormatPr defaultColWidth="12.57421875" defaultRowHeight="12.75"/>
  <cols>
    <col min="1" max="1" width="148.8515625" style="0" customWidth="1"/>
    <col min="2" max="16384" width="11.57421875" style="0" customWidth="1"/>
  </cols>
  <sheetData>
    <row r="1" ht="409.5" customHeight="1">
      <c r="A1" s="1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44"/>
  <sheetViews>
    <sheetView zoomScale="89" zoomScaleNormal="89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28" sqref="A28"/>
    </sheetView>
  </sheetViews>
  <sheetFormatPr defaultColWidth="9.140625" defaultRowHeight="12.75"/>
  <cols>
    <col min="1" max="1" width="21.140625" style="0" customWidth="1"/>
    <col min="2" max="4" width="6.57421875" style="0" customWidth="1"/>
    <col min="5" max="5" width="5.421875" style="0" customWidth="1"/>
    <col min="6" max="8" width="7.28125" style="0" customWidth="1"/>
    <col min="9" max="9" width="6.57421875" style="0" customWidth="1"/>
    <col min="10" max="252" width="9.140625" style="0" customWidth="1"/>
    <col min="253" max="16384" width="11.57421875" style="0" customWidth="1"/>
  </cols>
  <sheetData>
    <row r="1" spans="1:10" s="4" customFormat="1" ht="33.75" customHeight="1">
      <c r="A1" s="3" t="s">
        <v>103</v>
      </c>
      <c r="B1" s="3"/>
      <c r="C1" s="3"/>
      <c r="D1" s="3"/>
      <c r="E1" s="3"/>
      <c r="F1" s="3"/>
      <c r="G1" s="3"/>
      <c r="H1" s="3"/>
      <c r="I1" s="3"/>
      <c r="J1" s="247"/>
    </row>
    <row r="2" spans="1:9" s="6" customFormat="1" ht="25.5" customHeight="1">
      <c r="A2" s="5" t="s">
        <v>2</v>
      </c>
      <c r="B2" s="5" t="s">
        <v>104</v>
      </c>
      <c r="C2" s="5"/>
      <c r="D2" s="5"/>
      <c r="E2" s="5"/>
      <c r="F2" s="5" t="s">
        <v>105</v>
      </c>
      <c r="G2" s="5"/>
      <c r="H2" s="5"/>
      <c r="I2" s="5"/>
    </row>
    <row r="3" spans="1:9" s="6" customFormat="1" ht="11.25" customHeight="1">
      <c r="A3" s="5"/>
      <c r="B3" s="5">
        <v>2018</v>
      </c>
      <c r="C3" s="5">
        <v>2019</v>
      </c>
      <c r="D3" s="5">
        <v>2020</v>
      </c>
      <c r="E3" s="211" t="s">
        <v>9</v>
      </c>
      <c r="F3" s="5">
        <v>2018</v>
      </c>
      <c r="G3" s="5">
        <v>2019</v>
      </c>
      <c r="H3" s="5">
        <v>2020</v>
      </c>
      <c r="I3" s="211">
        <f>Нагруз!E3</f>
        <v>0</v>
      </c>
    </row>
    <row r="4" spans="1:9" s="6" customFormat="1" ht="16.5" customHeight="1">
      <c r="A4" s="55" t="s">
        <v>10</v>
      </c>
      <c r="B4" s="90"/>
      <c r="C4" s="90"/>
      <c r="D4" s="90"/>
      <c r="E4" s="90"/>
      <c r="F4" s="90"/>
      <c r="G4" s="90"/>
      <c r="H4" s="90"/>
      <c r="I4" s="248"/>
    </row>
    <row r="5" spans="1:9" s="6" customFormat="1" ht="12.75">
      <c r="A5" s="58" t="s">
        <v>11</v>
      </c>
      <c r="B5" s="103">
        <v>485</v>
      </c>
      <c r="C5" s="103">
        <v>485</v>
      </c>
      <c r="D5" s="103">
        <v>443</v>
      </c>
      <c r="E5" s="101">
        <f aca="true" t="shared" si="0" ref="E5:E28">D5-B5</f>
        <v>-42</v>
      </c>
      <c r="F5" s="103">
        <v>12246</v>
      </c>
      <c r="G5" s="103">
        <v>12245</v>
      </c>
      <c r="H5" s="103">
        <v>9965</v>
      </c>
      <c r="I5" s="101">
        <f aca="true" t="shared" si="1" ref="I5:I28">H5-F5</f>
        <v>-2281</v>
      </c>
    </row>
    <row r="6" spans="1:9" s="6" customFormat="1" ht="12.75">
      <c r="A6" s="58" t="s">
        <v>12</v>
      </c>
      <c r="B6" s="103">
        <v>360</v>
      </c>
      <c r="C6" s="103">
        <v>362</v>
      </c>
      <c r="D6" s="103">
        <v>364</v>
      </c>
      <c r="E6" s="101">
        <f t="shared" si="0"/>
        <v>4</v>
      </c>
      <c r="F6" s="103">
        <v>7869</v>
      </c>
      <c r="G6" s="103">
        <v>7883</v>
      </c>
      <c r="H6" s="103">
        <v>7888</v>
      </c>
      <c r="I6" s="101">
        <f t="shared" si="1"/>
        <v>19</v>
      </c>
    </row>
    <row r="7" spans="1:9" s="6" customFormat="1" ht="12.75">
      <c r="A7" s="58" t="s">
        <v>13</v>
      </c>
      <c r="B7" s="263">
        <v>573</v>
      </c>
      <c r="C7" s="263">
        <v>589</v>
      </c>
      <c r="D7" s="263">
        <v>589</v>
      </c>
      <c r="E7" s="101">
        <f t="shared" si="0"/>
        <v>16</v>
      </c>
      <c r="F7" s="263">
        <v>13429</v>
      </c>
      <c r="G7" s="263">
        <v>13914</v>
      </c>
      <c r="H7" s="263">
        <v>12971</v>
      </c>
      <c r="I7" s="101">
        <f t="shared" si="1"/>
        <v>-458</v>
      </c>
    </row>
    <row r="8" spans="1:9" s="6" customFormat="1" ht="12.75">
      <c r="A8" s="58" t="s">
        <v>14</v>
      </c>
      <c r="B8" s="103">
        <v>462</v>
      </c>
      <c r="C8" s="103">
        <v>462</v>
      </c>
      <c r="D8" s="103">
        <v>461</v>
      </c>
      <c r="E8" s="101">
        <f t="shared" si="0"/>
        <v>-1</v>
      </c>
      <c r="F8" s="103">
        <v>13200</v>
      </c>
      <c r="G8" s="103">
        <v>13200</v>
      </c>
      <c r="H8" s="264">
        <v>12579</v>
      </c>
      <c r="I8" s="101">
        <f t="shared" si="1"/>
        <v>-621</v>
      </c>
    </row>
    <row r="9" spans="1:9" s="6" customFormat="1" ht="12.75">
      <c r="A9" s="58" t="s">
        <v>15</v>
      </c>
      <c r="B9" s="231">
        <v>467</v>
      </c>
      <c r="C9" s="231">
        <v>467</v>
      </c>
      <c r="D9" s="231">
        <v>446</v>
      </c>
      <c r="E9" s="101">
        <f t="shared" si="0"/>
        <v>-21</v>
      </c>
      <c r="F9" s="231">
        <v>9243</v>
      </c>
      <c r="G9" s="231">
        <v>9243</v>
      </c>
      <c r="H9" s="265">
        <v>6748</v>
      </c>
      <c r="I9" s="101">
        <f t="shared" si="1"/>
        <v>-2495</v>
      </c>
    </row>
    <row r="10" spans="1:9" s="6" customFormat="1" ht="12.75">
      <c r="A10" s="58" t="s">
        <v>16</v>
      </c>
      <c r="B10" s="103">
        <v>614</v>
      </c>
      <c r="C10" s="103">
        <v>730</v>
      </c>
      <c r="D10" s="103">
        <v>695</v>
      </c>
      <c r="E10" s="101">
        <f t="shared" si="0"/>
        <v>81</v>
      </c>
      <c r="F10" s="103">
        <v>11673</v>
      </c>
      <c r="G10" s="103">
        <v>13878</v>
      </c>
      <c r="H10" s="264">
        <v>11135</v>
      </c>
      <c r="I10" s="101">
        <f t="shared" si="1"/>
        <v>-538</v>
      </c>
    </row>
    <row r="11" spans="1:9" s="6" customFormat="1" ht="12.75">
      <c r="A11" s="58" t="s">
        <v>17</v>
      </c>
      <c r="B11" s="103">
        <v>418</v>
      </c>
      <c r="C11" s="103">
        <v>418</v>
      </c>
      <c r="D11" s="103">
        <v>399</v>
      </c>
      <c r="E11" s="101">
        <f t="shared" si="0"/>
        <v>-19</v>
      </c>
      <c r="F11" s="103">
        <v>10253</v>
      </c>
      <c r="G11" s="103">
        <v>10256</v>
      </c>
      <c r="H11" s="264">
        <v>8967</v>
      </c>
      <c r="I11" s="101">
        <f t="shared" si="1"/>
        <v>-1286</v>
      </c>
    </row>
    <row r="12" spans="1:9" s="6" customFormat="1" ht="12.75">
      <c r="A12" s="58" t="s">
        <v>18</v>
      </c>
      <c r="B12" s="228">
        <v>548</v>
      </c>
      <c r="C12" s="228">
        <v>548</v>
      </c>
      <c r="D12" s="228">
        <v>544</v>
      </c>
      <c r="E12" s="101">
        <f t="shared" si="0"/>
        <v>-4</v>
      </c>
      <c r="F12" s="228">
        <v>12644</v>
      </c>
      <c r="G12" s="228">
        <v>12575</v>
      </c>
      <c r="H12" s="266">
        <v>11193</v>
      </c>
      <c r="I12" s="101">
        <f t="shared" si="1"/>
        <v>-1451</v>
      </c>
    </row>
    <row r="13" spans="1:9" s="6" customFormat="1" ht="12.75">
      <c r="A13" s="58" t="s">
        <v>19</v>
      </c>
      <c r="B13" s="103">
        <v>518</v>
      </c>
      <c r="C13" s="103">
        <v>506</v>
      </c>
      <c r="D13" s="103">
        <v>504</v>
      </c>
      <c r="E13" s="101">
        <f t="shared" si="0"/>
        <v>-14</v>
      </c>
      <c r="F13" s="103">
        <v>11015</v>
      </c>
      <c r="G13" s="103">
        <v>10765</v>
      </c>
      <c r="H13" s="264">
        <v>10201</v>
      </c>
      <c r="I13" s="101">
        <f t="shared" si="1"/>
        <v>-814</v>
      </c>
    </row>
    <row r="14" spans="1:9" s="6" customFormat="1" ht="12.75">
      <c r="A14" s="58" t="s">
        <v>20</v>
      </c>
      <c r="B14" s="103">
        <v>453</v>
      </c>
      <c r="C14" s="103">
        <v>428</v>
      </c>
      <c r="D14" s="103">
        <v>411</v>
      </c>
      <c r="E14" s="101">
        <f t="shared" si="0"/>
        <v>-42</v>
      </c>
      <c r="F14" s="105">
        <v>9519</v>
      </c>
      <c r="G14" s="105">
        <v>8999</v>
      </c>
      <c r="H14" s="267">
        <v>8550</v>
      </c>
      <c r="I14" s="101">
        <f t="shared" si="1"/>
        <v>-969</v>
      </c>
    </row>
    <row r="15" spans="1:9" s="6" customFormat="1" ht="12.75">
      <c r="A15" s="58" t="s">
        <v>21</v>
      </c>
      <c r="B15" s="103">
        <v>537</v>
      </c>
      <c r="C15" s="103">
        <v>537</v>
      </c>
      <c r="D15" s="103">
        <v>523</v>
      </c>
      <c r="E15" s="101">
        <f t="shared" si="0"/>
        <v>-14</v>
      </c>
      <c r="F15" s="103">
        <v>12562</v>
      </c>
      <c r="G15" s="103">
        <v>12562</v>
      </c>
      <c r="H15" s="264">
        <v>12233</v>
      </c>
      <c r="I15" s="101">
        <f t="shared" si="1"/>
        <v>-329</v>
      </c>
    </row>
    <row r="16" spans="1:9" s="6" customFormat="1" ht="12.75">
      <c r="A16" s="58" t="s">
        <v>22</v>
      </c>
      <c r="B16" s="103">
        <v>577</v>
      </c>
      <c r="C16" s="103">
        <v>577</v>
      </c>
      <c r="D16" s="103">
        <v>598</v>
      </c>
      <c r="E16" s="101">
        <f t="shared" si="0"/>
        <v>21</v>
      </c>
      <c r="F16" s="103">
        <v>13664</v>
      </c>
      <c r="G16" s="103">
        <v>13935</v>
      </c>
      <c r="H16" s="264">
        <v>10591</v>
      </c>
      <c r="I16" s="101">
        <f t="shared" si="1"/>
        <v>-3073</v>
      </c>
    </row>
    <row r="17" spans="1:9" s="6" customFormat="1" ht="12.75">
      <c r="A17" s="58" t="s">
        <v>23</v>
      </c>
      <c r="B17" s="103">
        <v>421</v>
      </c>
      <c r="C17" s="103">
        <v>394</v>
      </c>
      <c r="D17" s="103">
        <v>416</v>
      </c>
      <c r="E17" s="101">
        <f t="shared" si="0"/>
        <v>-5</v>
      </c>
      <c r="F17" s="103">
        <v>10584</v>
      </c>
      <c r="G17" s="103">
        <v>9873</v>
      </c>
      <c r="H17" s="264">
        <v>9340</v>
      </c>
      <c r="I17" s="101">
        <f t="shared" si="1"/>
        <v>-1244</v>
      </c>
    </row>
    <row r="18" spans="1:9" s="6" customFormat="1" ht="12.75">
      <c r="A18" s="58" t="s">
        <v>24</v>
      </c>
      <c r="B18" s="103">
        <v>490</v>
      </c>
      <c r="C18" s="103">
        <v>486</v>
      </c>
      <c r="D18" s="103">
        <v>476</v>
      </c>
      <c r="E18" s="101">
        <f t="shared" si="0"/>
        <v>-14</v>
      </c>
      <c r="F18" s="105">
        <v>11842</v>
      </c>
      <c r="G18" s="105">
        <v>11763</v>
      </c>
      <c r="H18" s="267">
        <v>10188</v>
      </c>
      <c r="I18" s="101">
        <f t="shared" si="1"/>
        <v>-1654</v>
      </c>
    </row>
    <row r="19" spans="1:9" s="6" customFormat="1" ht="12.75">
      <c r="A19" s="58" t="s">
        <v>25</v>
      </c>
      <c r="B19" s="103">
        <v>353</v>
      </c>
      <c r="C19" s="103">
        <v>351</v>
      </c>
      <c r="D19" s="103">
        <v>316</v>
      </c>
      <c r="E19" s="101">
        <f t="shared" si="0"/>
        <v>-37</v>
      </c>
      <c r="F19" s="103">
        <v>7732</v>
      </c>
      <c r="G19" s="103">
        <v>7744</v>
      </c>
      <c r="H19" s="264">
        <v>4532</v>
      </c>
      <c r="I19" s="101">
        <f t="shared" si="1"/>
        <v>-3200</v>
      </c>
    </row>
    <row r="20" spans="1:9" s="6" customFormat="1" ht="12.75">
      <c r="A20" s="58" t="s">
        <v>26</v>
      </c>
      <c r="B20" s="103">
        <v>456</v>
      </c>
      <c r="C20" s="103">
        <v>470</v>
      </c>
      <c r="D20" s="103">
        <v>463</v>
      </c>
      <c r="E20" s="101">
        <f t="shared" si="0"/>
        <v>7</v>
      </c>
      <c r="F20" s="103">
        <v>10423</v>
      </c>
      <c r="G20" s="103">
        <v>10907</v>
      </c>
      <c r="H20" s="264">
        <v>8901</v>
      </c>
      <c r="I20" s="101">
        <f t="shared" si="1"/>
        <v>-1522</v>
      </c>
    </row>
    <row r="21" spans="1:9" s="6" customFormat="1" ht="12.75">
      <c r="A21" s="58" t="s">
        <v>27</v>
      </c>
      <c r="B21" s="103">
        <v>369</v>
      </c>
      <c r="C21" s="103">
        <v>370</v>
      </c>
      <c r="D21" s="103">
        <v>370</v>
      </c>
      <c r="E21" s="101">
        <f t="shared" si="0"/>
        <v>1</v>
      </c>
      <c r="F21" s="103">
        <v>8382</v>
      </c>
      <c r="G21" s="103">
        <v>8377</v>
      </c>
      <c r="H21" s="264">
        <v>8377</v>
      </c>
      <c r="I21" s="101">
        <f t="shared" si="1"/>
        <v>-5</v>
      </c>
    </row>
    <row r="22" spans="1:9" s="6" customFormat="1" ht="12.75">
      <c r="A22" s="58" t="s">
        <v>28</v>
      </c>
      <c r="B22" s="103">
        <v>437</v>
      </c>
      <c r="C22" s="103">
        <v>430</v>
      </c>
      <c r="D22" s="103">
        <v>467</v>
      </c>
      <c r="E22" s="101">
        <f t="shared" si="0"/>
        <v>30</v>
      </c>
      <c r="F22" s="105">
        <v>9903</v>
      </c>
      <c r="G22" s="105">
        <v>11767</v>
      </c>
      <c r="H22" s="267">
        <v>10015</v>
      </c>
      <c r="I22" s="101">
        <f t="shared" si="1"/>
        <v>112</v>
      </c>
    </row>
    <row r="23" spans="1:9" s="6" customFormat="1" ht="13.5" customHeight="1">
      <c r="A23" s="58" t="s">
        <v>29</v>
      </c>
      <c r="B23" s="103">
        <v>417</v>
      </c>
      <c r="C23" s="103">
        <v>435</v>
      </c>
      <c r="D23" s="103">
        <v>417</v>
      </c>
      <c r="E23" s="101">
        <f t="shared" si="0"/>
        <v>0</v>
      </c>
      <c r="F23" s="103">
        <v>9986</v>
      </c>
      <c r="G23" s="103">
        <v>10421</v>
      </c>
      <c r="H23" s="264">
        <v>9878</v>
      </c>
      <c r="I23" s="101">
        <f t="shared" si="1"/>
        <v>-108</v>
      </c>
    </row>
    <row r="24" spans="1:9" s="6" customFormat="1" ht="12.75">
      <c r="A24" s="58" t="s">
        <v>30</v>
      </c>
      <c r="B24" s="103">
        <v>518</v>
      </c>
      <c r="C24" s="103">
        <v>516</v>
      </c>
      <c r="D24" s="103">
        <v>461</v>
      </c>
      <c r="E24" s="101">
        <f t="shared" si="0"/>
        <v>-57</v>
      </c>
      <c r="F24" s="103">
        <v>9055</v>
      </c>
      <c r="G24" s="103">
        <v>9090</v>
      </c>
      <c r="H24" s="264">
        <v>7341</v>
      </c>
      <c r="I24" s="101">
        <f t="shared" si="1"/>
        <v>-1714</v>
      </c>
    </row>
    <row r="25" spans="1:9" s="6" customFormat="1" ht="12.75">
      <c r="A25" s="58" t="s">
        <v>31</v>
      </c>
      <c r="B25" s="103">
        <v>540</v>
      </c>
      <c r="C25" s="103">
        <v>541</v>
      </c>
      <c r="D25" s="103">
        <v>520</v>
      </c>
      <c r="E25" s="101">
        <f t="shared" si="0"/>
        <v>-20</v>
      </c>
      <c r="F25" s="103">
        <v>13718</v>
      </c>
      <c r="G25" s="103">
        <v>13722</v>
      </c>
      <c r="H25" s="264">
        <v>11261</v>
      </c>
      <c r="I25" s="101">
        <f t="shared" si="1"/>
        <v>-2457</v>
      </c>
    </row>
    <row r="26" spans="1:9" s="6" customFormat="1" ht="12.75" customHeight="1">
      <c r="A26" s="58" t="s">
        <v>32</v>
      </c>
      <c r="B26" s="103">
        <v>401</v>
      </c>
      <c r="C26" s="103">
        <v>405</v>
      </c>
      <c r="D26" s="103">
        <v>484</v>
      </c>
      <c r="E26" s="101">
        <f t="shared" si="0"/>
        <v>83</v>
      </c>
      <c r="F26" s="103">
        <v>9094</v>
      </c>
      <c r="G26" s="103">
        <v>9087</v>
      </c>
      <c r="H26" s="264">
        <v>11010</v>
      </c>
      <c r="I26" s="101">
        <f t="shared" si="1"/>
        <v>1916</v>
      </c>
    </row>
    <row r="27" spans="1:9" s="6" customFormat="1" ht="12.75" customHeight="1">
      <c r="A27" s="58" t="s">
        <v>33</v>
      </c>
      <c r="B27" s="103">
        <v>342</v>
      </c>
      <c r="C27" s="103">
        <v>345</v>
      </c>
      <c r="D27" s="103">
        <v>345</v>
      </c>
      <c r="E27" s="101">
        <f t="shared" si="0"/>
        <v>3</v>
      </c>
      <c r="F27" s="103">
        <v>7687</v>
      </c>
      <c r="G27" s="103">
        <v>7744</v>
      </c>
      <c r="H27" s="264">
        <v>7765</v>
      </c>
      <c r="I27" s="101">
        <f t="shared" si="1"/>
        <v>78</v>
      </c>
    </row>
    <row r="28" spans="1:9" s="6" customFormat="1" ht="16.5" customHeight="1">
      <c r="A28" s="65" t="s">
        <v>62</v>
      </c>
      <c r="B28" s="134">
        <v>476</v>
      </c>
      <c r="C28" s="134">
        <v>476</v>
      </c>
      <c r="D28" s="134">
        <v>468</v>
      </c>
      <c r="E28" s="137">
        <f t="shared" si="0"/>
        <v>-8</v>
      </c>
      <c r="F28" s="185">
        <v>10825</v>
      </c>
      <c r="G28" s="185">
        <v>10834</v>
      </c>
      <c r="H28" s="268">
        <v>9651</v>
      </c>
      <c r="I28" s="137">
        <f t="shared" si="1"/>
        <v>-1174</v>
      </c>
    </row>
    <row r="29" spans="1:9" s="6" customFormat="1" ht="16.5" customHeight="1">
      <c r="A29" s="55" t="s">
        <v>35</v>
      </c>
      <c r="B29" s="11"/>
      <c r="C29" s="11"/>
      <c r="D29" s="11"/>
      <c r="E29" s="154"/>
      <c r="F29" s="11"/>
      <c r="G29" s="11"/>
      <c r="H29" s="11"/>
      <c r="I29" s="252"/>
    </row>
    <row r="30" spans="1:9" s="6" customFormat="1" ht="12.75">
      <c r="A30" s="58" t="s">
        <v>36</v>
      </c>
      <c r="B30" s="103">
        <v>808</v>
      </c>
      <c r="C30" s="103">
        <v>648</v>
      </c>
      <c r="D30" s="103">
        <v>647</v>
      </c>
      <c r="E30" s="101">
        <f aca="true" t="shared" si="2" ref="E30:E38">D30-B30</f>
        <v>-161</v>
      </c>
      <c r="F30" s="103">
        <v>14722</v>
      </c>
      <c r="G30" s="103">
        <v>11766</v>
      </c>
      <c r="H30" s="264">
        <v>11746</v>
      </c>
      <c r="I30" s="101">
        <f aca="true" t="shared" si="3" ref="I30:I38">H30-F30</f>
        <v>-2976</v>
      </c>
    </row>
    <row r="31" spans="1:9" s="6" customFormat="1" ht="12.75">
      <c r="A31" s="58" t="s">
        <v>37</v>
      </c>
      <c r="B31" s="222">
        <v>1560</v>
      </c>
      <c r="C31" s="222">
        <v>1560</v>
      </c>
      <c r="D31" s="222">
        <v>1534</v>
      </c>
      <c r="E31" s="101">
        <f t="shared" si="2"/>
        <v>-26</v>
      </c>
      <c r="F31" s="222">
        <v>26513</v>
      </c>
      <c r="G31" s="222">
        <v>26513</v>
      </c>
      <c r="H31" s="222">
        <v>25458</v>
      </c>
      <c r="I31" s="101">
        <f t="shared" si="3"/>
        <v>-1055</v>
      </c>
    </row>
    <row r="32" spans="1:9" s="6" customFormat="1" ht="12.75">
      <c r="A32" s="58" t="s">
        <v>38</v>
      </c>
      <c r="B32" s="103">
        <v>665</v>
      </c>
      <c r="C32" s="103">
        <v>657</v>
      </c>
      <c r="D32" s="103">
        <v>636</v>
      </c>
      <c r="E32" s="101">
        <f t="shared" si="2"/>
        <v>-29</v>
      </c>
      <c r="F32" s="103">
        <v>11758</v>
      </c>
      <c r="G32" s="103">
        <v>11592</v>
      </c>
      <c r="H32" s="103">
        <v>10820</v>
      </c>
      <c r="I32" s="101">
        <f t="shared" si="3"/>
        <v>-938</v>
      </c>
    </row>
    <row r="33" spans="1:24" s="6" customFormat="1" ht="12.75" customHeight="1">
      <c r="A33" s="58" t="s">
        <v>39</v>
      </c>
      <c r="B33" s="103">
        <v>1411</v>
      </c>
      <c r="C33" s="103">
        <v>1275</v>
      </c>
      <c r="D33" s="103">
        <v>1216</v>
      </c>
      <c r="E33" s="101">
        <f t="shared" si="2"/>
        <v>-195</v>
      </c>
      <c r="F33" s="103">
        <v>31903</v>
      </c>
      <c r="G33" s="103">
        <v>28778</v>
      </c>
      <c r="H33" s="103">
        <v>24457</v>
      </c>
      <c r="I33" s="101">
        <f t="shared" si="3"/>
        <v>-7446</v>
      </c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6" customFormat="1" ht="12.75" customHeight="1">
      <c r="A34" s="58" t="s">
        <v>40</v>
      </c>
      <c r="B34" s="103">
        <v>997</v>
      </c>
      <c r="C34" s="103">
        <v>998</v>
      </c>
      <c r="D34" s="103">
        <v>858</v>
      </c>
      <c r="E34" s="101">
        <f t="shared" si="2"/>
        <v>-139</v>
      </c>
      <c r="F34" s="103">
        <v>18341</v>
      </c>
      <c r="G34" s="103">
        <v>18344</v>
      </c>
      <c r="H34" s="103">
        <v>12061</v>
      </c>
      <c r="I34" s="101">
        <f t="shared" si="3"/>
        <v>-6280</v>
      </c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6" customFormat="1" ht="12.75">
      <c r="A35" s="58" t="s">
        <v>41</v>
      </c>
      <c r="B35" s="103">
        <v>579</v>
      </c>
      <c r="C35" s="103">
        <v>617</v>
      </c>
      <c r="D35" s="103">
        <v>531</v>
      </c>
      <c r="E35" s="101">
        <f t="shared" si="2"/>
        <v>-48</v>
      </c>
      <c r="F35" s="103">
        <v>12072</v>
      </c>
      <c r="G35" s="103">
        <v>12893</v>
      </c>
      <c r="H35" s="103">
        <v>10877</v>
      </c>
      <c r="I35" s="101">
        <f t="shared" si="3"/>
        <v>-1195</v>
      </c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6" customFormat="1" ht="12.75">
      <c r="A36" s="58" t="s">
        <v>42</v>
      </c>
      <c r="B36" s="103">
        <v>1163</v>
      </c>
      <c r="C36" s="103">
        <v>1167</v>
      </c>
      <c r="D36" s="103">
        <v>1171</v>
      </c>
      <c r="E36" s="101">
        <f t="shared" si="2"/>
        <v>8</v>
      </c>
      <c r="F36" s="103">
        <v>29075</v>
      </c>
      <c r="G36" s="103">
        <v>29175</v>
      </c>
      <c r="H36" s="103">
        <v>29280</v>
      </c>
      <c r="I36" s="101">
        <f t="shared" si="3"/>
        <v>205</v>
      </c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6" customFormat="1" ht="16.5" customHeight="1">
      <c r="A37" s="65" t="s">
        <v>56</v>
      </c>
      <c r="B37" s="269">
        <v>750</v>
      </c>
      <c r="C37" s="269">
        <v>757</v>
      </c>
      <c r="D37" s="269">
        <v>695</v>
      </c>
      <c r="E37" s="270">
        <f t="shared" si="2"/>
        <v>-55</v>
      </c>
      <c r="F37" s="269">
        <v>14990</v>
      </c>
      <c r="G37" s="269">
        <v>15100</v>
      </c>
      <c r="H37" s="269">
        <v>13169</v>
      </c>
      <c r="I37" s="270">
        <f t="shared" si="3"/>
        <v>-1821</v>
      </c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6" customFormat="1" ht="12.75">
      <c r="A38" s="271" t="s">
        <v>57</v>
      </c>
      <c r="B38" s="134">
        <v>548</v>
      </c>
      <c r="C38" s="134">
        <v>550</v>
      </c>
      <c r="D38" s="134">
        <v>528</v>
      </c>
      <c r="E38" s="137">
        <f t="shared" si="2"/>
        <v>-20</v>
      </c>
      <c r="F38" s="134">
        <v>11924</v>
      </c>
      <c r="G38" s="134">
        <v>11950</v>
      </c>
      <c r="H38" s="134">
        <v>10592</v>
      </c>
      <c r="I38" s="137">
        <f t="shared" si="3"/>
        <v>-1332</v>
      </c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9" ht="22.5" customHeight="1">
      <c r="A39" s="47" t="s">
        <v>45</v>
      </c>
      <c r="B39" s="173"/>
      <c r="C39" s="173"/>
      <c r="D39" s="173"/>
      <c r="E39" s="154"/>
      <c r="F39" s="173"/>
      <c r="G39" s="173"/>
      <c r="H39" s="173"/>
      <c r="I39" s="252"/>
    </row>
    <row r="40" spans="1:9" ht="12.75">
      <c r="A40" s="50" t="s">
        <v>46</v>
      </c>
      <c r="B40" s="272">
        <v>500</v>
      </c>
      <c r="C40" s="272">
        <v>509</v>
      </c>
      <c r="D40" s="272">
        <v>477</v>
      </c>
      <c r="E40" s="101">
        <f>D40-B40</f>
        <v>-23</v>
      </c>
      <c r="F40" s="272">
        <v>12026</v>
      </c>
      <c r="G40" s="272">
        <v>12218</v>
      </c>
      <c r="H40" s="272">
        <v>12869</v>
      </c>
      <c r="I40" s="101">
        <f>H40-F40</f>
        <v>843</v>
      </c>
    </row>
    <row r="41" spans="1:9" ht="12.75" customHeight="1">
      <c r="A41" s="50" t="s">
        <v>47</v>
      </c>
      <c r="B41" s="272">
        <v>435</v>
      </c>
      <c r="C41" s="272">
        <v>449</v>
      </c>
      <c r="D41" s="272">
        <v>447</v>
      </c>
      <c r="E41" s="101">
        <f>D41-B41</f>
        <v>12</v>
      </c>
      <c r="F41" s="272">
        <v>8686</v>
      </c>
      <c r="G41" s="272">
        <v>8953</v>
      </c>
      <c r="H41" s="272">
        <v>8700</v>
      </c>
      <c r="I41" s="101">
        <f>H41-F41</f>
        <v>14</v>
      </c>
    </row>
    <row r="42" spans="1:9" ht="12.75">
      <c r="A42" s="50" t="s">
        <v>48</v>
      </c>
      <c r="B42" s="272">
        <v>191</v>
      </c>
      <c r="C42" s="272">
        <v>191</v>
      </c>
      <c r="D42" s="272">
        <v>233</v>
      </c>
      <c r="E42" s="101">
        <f>D42-B42</f>
        <v>42</v>
      </c>
      <c r="F42" s="272">
        <v>12988</v>
      </c>
      <c r="G42" s="272">
        <v>12993</v>
      </c>
      <c r="H42" s="272">
        <v>15880</v>
      </c>
      <c r="I42" s="101">
        <f>H42-F42</f>
        <v>2892</v>
      </c>
    </row>
    <row r="43" spans="1:9" ht="12.75">
      <c r="A43" s="52" t="s">
        <v>49</v>
      </c>
      <c r="B43" s="241">
        <v>456</v>
      </c>
      <c r="C43" s="241">
        <v>466</v>
      </c>
      <c r="D43" s="241">
        <v>450</v>
      </c>
      <c r="E43" s="137">
        <f>D43-B43</f>
        <v>-6</v>
      </c>
      <c r="F43" s="241">
        <v>11202</v>
      </c>
      <c r="G43" s="241">
        <v>11417</v>
      </c>
      <c r="H43" s="241">
        <v>11969</v>
      </c>
      <c r="I43" s="137">
        <f>H43-F43</f>
        <v>767</v>
      </c>
    </row>
    <row r="44" spans="1:9" ht="12.75">
      <c r="A44" s="53" t="s">
        <v>50</v>
      </c>
      <c r="B44" s="273">
        <v>535</v>
      </c>
      <c r="C44" s="273">
        <v>538</v>
      </c>
      <c r="D44" s="273">
        <v>518</v>
      </c>
      <c r="E44" s="197">
        <f>D44-B44</f>
        <v>-17</v>
      </c>
      <c r="F44" s="273">
        <v>11817</v>
      </c>
      <c r="G44" s="195">
        <v>11857</v>
      </c>
      <c r="H44" s="273">
        <v>10781</v>
      </c>
      <c r="I44" s="197">
        <f>H44-F44</f>
        <v>-1036</v>
      </c>
    </row>
  </sheetData>
  <sheetProtection selectLockedCells="1" selectUnlockedCells="1"/>
  <mergeCells count="4">
    <mergeCell ref="A1:I1"/>
    <mergeCell ref="A2:A3"/>
    <mergeCell ref="B2:E2"/>
    <mergeCell ref="F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1"/>
  <sheetViews>
    <sheetView zoomScale="89" zoomScaleNormal="89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39" sqref="A39"/>
    </sheetView>
  </sheetViews>
  <sheetFormatPr defaultColWidth="9.140625" defaultRowHeight="12.75"/>
  <cols>
    <col min="1" max="1" width="21.140625" style="0" customWidth="1"/>
    <col min="2" max="4" width="10.00390625" style="0" customWidth="1"/>
    <col min="5" max="5" width="10.28125" style="0" customWidth="1"/>
    <col min="6" max="6" width="10.8515625" style="0" customWidth="1"/>
    <col min="7" max="7" width="13.421875" style="0" customWidth="1"/>
    <col min="8" max="8" width="14.140625" style="0" customWidth="1"/>
    <col min="9" max="9" width="8.57421875" style="0" customWidth="1"/>
    <col min="10" max="10" width="10.421875" style="0" customWidth="1"/>
    <col min="11" max="11" width="6.57421875" style="0" customWidth="1"/>
    <col min="12" max="12" width="9.421875" style="0" customWidth="1"/>
    <col min="13" max="13" width="7.8515625" style="0" customWidth="1"/>
    <col min="14" max="15" width="6.7109375" style="0" customWidth="1"/>
    <col min="16" max="16" width="7.8515625" style="0" customWidth="1"/>
    <col min="19" max="19" width="8.00390625" style="0" customWidth="1"/>
  </cols>
  <sheetData>
    <row r="1" spans="1:18" s="4" customFormat="1" ht="18" customHeight="1">
      <c r="A1" s="254" t="s">
        <v>106</v>
      </c>
      <c r="B1" s="254"/>
      <c r="C1" s="254"/>
      <c r="D1" s="254"/>
      <c r="E1" s="254"/>
      <c r="F1" s="254"/>
      <c r="G1" s="254"/>
      <c r="H1" s="254"/>
      <c r="I1" s="254"/>
      <c r="J1" s="254"/>
      <c r="K1" s="274"/>
      <c r="L1" s="274"/>
      <c r="M1" s="274"/>
      <c r="N1" s="274"/>
      <c r="O1" s="274"/>
      <c r="P1" s="274"/>
      <c r="Q1" s="275"/>
      <c r="R1" s="275"/>
    </row>
    <row r="2" spans="1:19" s="6" customFormat="1" ht="13.5" customHeight="1">
      <c r="A2" s="5" t="s">
        <v>2</v>
      </c>
      <c r="B2" s="5" t="s">
        <v>107</v>
      </c>
      <c r="C2" s="5"/>
      <c r="D2" s="5"/>
      <c r="E2" s="5"/>
      <c r="F2" s="5" t="s">
        <v>108</v>
      </c>
      <c r="G2" s="5"/>
      <c r="H2" s="5"/>
      <c r="I2" s="5" t="s">
        <v>109</v>
      </c>
      <c r="J2" s="5"/>
      <c r="K2" s="5" t="s">
        <v>110</v>
      </c>
      <c r="L2" s="5"/>
      <c r="M2" s="5"/>
      <c r="N2" s="5"/>
      <c r="O2" s="5"/>
      <c r="P2" s="5"/>
      <c r="Q2" s="5" t="s">
        <v>111</v>
      </c>
      <c r="R2" s="5"/>
      <c r="S2" s="5"/>
    </row>
    <row r="3" spans="1:19" s="6" customFormat="1" ht="21.75" customHeight="1">
      <c r="A3" s="5"/>
      <c r="B3" s="5"/>
      <c r="C3" s="5"/>
      <c r="D3" s="5"/>
      <c r="E3" s="5"/>
      <c r="F3" s="5" t="s">
        <v>75</v>
      </c>
      <c r="G3" s="5" t="s">
        <v>112</v>
      </c>
      <c r="H3" s="5" t="s">
        <v>77</v>
      </c>
      <c r="I3" s="5"/>
      <c r="J3" s="5"/>
      <c r="K3" s="5" t="s">
        <v>113</v>
      </c>
      <c r="L3" s="5"/>
      <c r="M3" s="5"/>
      <c r="N3" s="5" t="s">
        <v>114</v>
      </c>
      <c r="O3" s="5"/>
      <c r="P3" s="5"/>
      <c r="Q3" s="5"/>
      <c r="R3" s="5"/>
      <c r="S3" s="5"/>
    </row>
    <row r="4" spans="1:19" s="6" customFormat="1" ht="34.5" customHeight="1">
      <c r="A4" s="5"/>
      <c r="B4" s="5">
        <v>2018</v>
      </c>
      <c r="C4" s="5">
        <v>2019</v>
      </c>
      <c r="D4" s="5">
        <v>2020</v>
      </c>
      <c r="E4" s="211" t="s">
        <v>9</v>
      </c>
      <c r="F4" s="5"/>
      <c r="G4" s="5"/>
      <c r="H4" s="5"/>
      <c r="I4" s="5">
        <v>2019</v>
      </c>
      <c r="J4" s="5">
        <v>2020</v>
      </c>
      <c r="K4" s="5">
        <v>2018</v>
      </c>
      <c r="L4" s="5">
        <v>2019</v>
      </c>
      <c r="M4" s="5">
        <v>2020</v>
      </c>
      <c r="N4" s="5">
        <v>2018</v>
      </c>
      <c r="O4" s="5">
        <v>2019</v>
      </c>
      <c r="P4" s="5">
        <v>2020</v>
      </c>
      <c r="Q4" s="5">
        <v>2018</v>
      </c>
      <c r="R4" s="5">
        <v>2019</v>
      </c>
      <c r="S4" s="5">
        <v>2020</v>
      </c>
    </row>
    <row r="5" spans="1:19" s="6" customFormat="1" ht="19.5" customHeight="1">
      <c r="A5" s="9" t="s">
        <v>10</v>
      </c>
      <c r="B5" s="276"/>
      <c r="C5" s="276"/>
      <c r="D5" s="276"/>
      <c r="E5" s="276"/>
      <c r="F5" s="276"/>
      <c r="G5" s="11"/>
      <c r="H5" s="11"/>
      <c r="I5" s="11"/>
      <c r="J5" s="276"/>
      <c r="K5" s="11"/>
      <c r="L5" s="11"/>
      <c r="M5" s="11"/>
      <c r="N5" s="11"/>
      <c r="O5" s="11"/>
      <c r="P5" s="11"/>
      <c r="Q5" s="78"/>
      <c r="R5" s="78"/>
      <c r="S5" s="12"/>
    </row>
    <row r="6" spans="1:27" s="6" customFormat="1" ht="12.75">
      <c r="A6" s="58" t="s">
        <v>11</v>
      </c>
      <c r="B6" s="120">
        <v>257160</v>
      </c>
      <c r="C6" s="120">
        <v>257136</v>
      </c>
      <c r="D6" s="120">
        <v>209255</v>
      </c>
      <c r="E6" s="277">
        <f aca="true" t="shared" si="0" ref="E6:E29">D6-B6</f>
        <v>-47905</v>
      </c>
      <c r="F6" s="278">
        <v>206604</v>
      </c>
      <c r="G6" s="103">
        <v>0</v>
      </c>
      <c r="H6" s="279" t="s">
        <v>115</v>
      </c>
      <c r="I6" s="279" t="s">
        <v>81</v>
      </c>
      <c r="J6" s="279" t="s">
        <v>81</v>
      </c>
      <c r="K6" s="280">
        <v>25.26</v>
      </c>
      <c r="L6" s="281">
        <f>D6/ПользПосещ!D7</f>
        <v>22.46912917427252</v>
      </c>
      <c r="M6" s="282">
        <v>22.5</v>
      </c>
      <c r="N6" s="283">
        <v>53.56</v>
      </c>
      <c r="O6" s="283">
        <v>53.38</v>
      </c>
      <c r="P6" s="284">
        <v>41.46</v>
      </c>
      <c r="Q6" s="18">
        <v>23769</v>
      </c>
      <c r="R6" s="17">
        <v>24396</v>
      </c>
      <c r="S6" s="128">
        <v>20286</v>
      </c>
      <c r="T6"/>
      <c r="U6"/>
      <c r="V6"/>
      <c r="W6" s="20"/>
      <c r="X6"/>
      <c r="Y6"/>
      <c r="Z6"/>
      <c r="AA6"/>
    </row>
    <row r="7" spans="1:27" s="6" customFormat="1" ht="12.75">
      <c r="A7" s="58" t="s">
        <v>12</v>
      </c>
      <c r="B7" s="120">
        <v>133775</v>
      </c>
      <c r="C7" s="120">
        <v>134010</v>
      </c>
      <c r="D7" s="120">
        <v>134099</v>
      </c>
      <c r="E7" s="277">
        <f t="shared" si="0"/>
        <v>324</v>
      </c>
      <c r="F7" s="120">
        <v>134099</v>
      </c>
      <c r="G7" s="103">
        <v>0</v>
      </c>
      <c r="H7" s="279" t="s">
        <v>81</v>
      </c>
      <c r="I7" s="279" t="s">
        <v>81</v>
      </c>
      <c r="J7" s="279" t="s">
        <v>81</v>
      </c>
      <c r="K7" s="285">
        <v>21.82</v>
      </c>
      <c r="L7" s="281">
        <f>D7/ПользПосещ!D8</f>
        <v>21.667312974632413</v>
      </c>
      <c r="M7" s="281">
        <v>21.7</v>
      </c>
      <c r="N7" s="286">
        <v>57.49</v>
      </c>
      <c r="O7" s="286">
        <v>58.07</v>
      </c>
      <c r="P7" s="287">
        <v>59.16</v>
      </c>
      <c r="Q7" s="18">
        <v>13024</v>
      </c>
      <c r="R7" s="17">
        <v>13476</v>
      </c>
      <c r="S7" s="18">
        <v>13731</v>
      </c>
      <c r="T7"/>
      <c r="U7"/>
      <c r="V7"/>
      <c r="W7" s="28"/>
      <c r="X7"/>
      <c r="Y7"/>
      <c r="Z7"/>
      <c r="AA7"/>
    </row>
    <row r="8" spans="1:27" s="6" customFormat="1" ht="12.75">
      <c r="A8" s="58" t="s">
        <v>13</v>
      </c>
      <c r="B8" s="120">
        <v>510286</v>
      </c>
      <c r="C8" s="120">
        <v>514834</v>
      </c>
      <c r="D8" s="120">
        <v>479940</v>
      </c>
      <c r="E8" s="277">
        <f t="shared" si="0"/>
        <v>-30346</v>
      </c>
      <c r="F8" s="278">
        <v>468234</v>
      </c>
      <c r="G8" s="103">
        <v>11706</v>
      </c>
      <c r="H8" s="279" t="s">
        <v>81</v>
      </c>
      <c r="I8" s="279" t="s">
        <v>81</v>
      </c>
      <c r="J8" s="279" t="s">
        <v>81</v>
      </c>
      <c r="K8" s="281">
        <v>23.42</v>
      </c>
      <c r="L8" s="281">
        <f>D8/ПользПосещ!D9</f>
        <v>22.008529371302792</v>
      </c>
      <c r="M8" s="281">
        <v>22</v>
      </c>
      <c r="N8" s="286">
        <v>30.2</v>
      </c>
      <c r="O8" s="286">
        <v>30.6</v>
      </c>
      <c r="P8" s="287">
        <v>26.72</v>
      </c>
      <c r="Q8" s="18">
        <v>18778</v>
      </c>
      <c r="R8" s="17">
        <v>19438</v>
      </c>
      <c r="S8" s="18">
        <v>18356</v>
      </c>
      <c r="T8"/>
      <c r="U8"/>
      <c r="V8"/>
      <c r="W8" s="28"/>
      <c r="X8"/>
      <c r="Y8"/>
      <c r="Z8"/>
      <c r="AA8"/>
    </row>
    <row r="9" spans="1:27" s="6" customFormat="1" ht="12.75">
      <c r="A9" s="58" t="s">
        <v>14</v>
      </c>
      <c r="B9" s="120">
        <v>330000</v>
      </c>
      <c r="C9" s="120">
        <v>330000</v>
      </c>
      <c r="D9" s="120">
        <v>314494</v>
      </c>
      <c r="E9" s="277">
        <f t="shared" si="0"/>
        <v>-15506</v>
      </c>
      <c r="F9" s="278">
        <v>314494</v>
      </c>
      <c r="G9" s="279" t="s">
        <v>81</v>
      </c>
      <c r="H9" s="279" t="s">
        <v>81</v>
      </c>
      <c r="I9" s="279" t="s">
        <v>81</v>
      </c>
      <c r="J9" s="279" t="s">
        <v>81</v>
      </c>
      <c r="K9" s="281">
        <v>28.57</v>
      </c>
      <c r="L9" s="281">
        <f>D9/ПользПосещ!D10</f>
        <v>27.283248026372863</v>
      </c>
      <c r="M9" s="281">
        <v>27.3</v>
      </c>
      <c r="N9" s="286">
        <v>55.46</v>
      </c>
      <c r="O9" s="286">
        <v>55.07</v>
      </c>
      <c r="P9" s="287">
        <v>49.9</v>
      </c>
      <c r="Q9" s="18">
        <v>19905</v>
      </c>
      <c r="R9" s="17">
        <v>20493</v>
      </c>
      <c r="S9" s="18">
        <v>20180</v>
      </c>
      <c r="T9"/>
      <c r="U9"/>
      <c r="V9"/>
      <c r="W9" s="28"/>
      <c r="X9"/>
      <c r="Y9"/>
      <c r="Z9"/>
      <c r="AA9"/>
    </row>
    <row r="10" spans="1:27" s="6" customFormat="1" ht="12.75">
      <c r="A10" s="58" t="s">
        <v>15</v>
      </c>
      <c r="B10" s="120">
        <v>277279</v>
      </c>
      <c r="C10" s="120">
        <v>277283</v>
      </c>
      <c r="D10" s="120">
        <v>202439</v>
      </c>
      <c r="E10" s="277">
        <f t="shared" si="0"/>
        <v>-74840</v>
      </c>
      <c r="F10" s="288">
        <v>202108</v>
      </c>
      <c r="G10" s="279" t="s">
        <v>81</v>
      </c>
      <c r="H10" s="279" t="s">
        <v>81</v>
      </c>
      <c r="I10" s="279" t="s">
        <v>81</v>
      </c>
      <c r="J10" s="279" t="s">
        <v>81</v>
      </c>
      <c r="K10" s="286">
        <v>19.8</v>
      </c>
      <c r="L10" s="281">
        <f>D10/ПользПосещ!D11</f>
        <v>15.129970104633781</v>
      </c>
      <c r="M10" s="281">
        <v>15</v>
      </c>
      <c r="N10" s="286">
        <v>36.97</v>
      </c>
      <c r="O10" s="286">
        <v>37.96</v>
      </c>
      <c r="P10" s="287">
        <v>27.32</v>
      </c>
      <c r="Q10" s="18">
        <v>14286</v>
      </c>
      <c r="R10" s="17">
        <v>14745</v>
      </c>
      <c r="S10" s="18">
        <v>10986</v>
      </c>
      <c r="T10"/>
      <c r="U10"/>
      <c r="V10"/>
      <c r="W10" s="28"/>
      <c r="X10"/>
      <c r="Y10"/>
      <c r="Z10"/>
      <c r="AA10"/>
    </row>
    <row r="11" spans="1:27" s="6" customFormat="1" ht="12.75">
      <c r="A11" s="58" t="s">
        <v>16</v>
      </c>
      <c r="B11" s="120">
        <v>221781</v>
      </c>
      <c r="C11" s="120">
        <v>222052</v>
      </c>
      <c r="D11" s="120">
        <v>167019</v>
      </c>
      <c r="E11" s="277">
        <f t="shared" si="0"/>
        <v>-54762</v>
      </c>
      <c r="F11" s="278">
        <v>166980</v>
      </c>
      <c r="G11" s="279" t="s">
        <v>116</v>
      </c>
      <c r="H11" s="279" t="s">
        <v>81</v>
      </c>
      <c r="I11" s="279" t="s">
        <v>81</v>
      </c>
      <c r="J11" s="279" t="s">
        <v>81</v>
      </c>
      <c r="K11" s="281">
        <v>19.02</v>
      </c>
      <c r="L11" s="281">
        <f>D11/ПользПосещ!D12</f>
        <v>16.013326941514862</v>
      </c>
      <c r="M11" s="281">
        <v>16</v>
      </c>
      <c r="N11" s="286">
        <v>34.84</v>
      </c>
      <c r="O11" s="286">
        <v>32.29</v>
      </c>
      <c r="P11" s="287">
        <v>30.47</v>
      </c>
      <c r="Q11" s="18">
        <v>11528</v>
      </c>
      <c r="R11" s="17">
        <v>11772</v>
      </c>
      <c r="S11" s="18">
        <v>9008</v>
      </c>
      <c r="T11"/>
      <c r="U11"/>
      <c r="V11"/>
      <c r="W11" s="28"/>
      <c r="X11"/>
      <c r="Y11"/>
      <c r="Z11"/>
      <c r="AA11"/>
    </row>
    <row r="12" spans="1:27" s="6" customFormat="1" ht="12.75">
      <c r="A12" s="58" t="s">
        <v>17</v>
      </c>
      <c r="B12" s="101">
        <v>492155</v>
      </c>
      <c r="C12" s="120">
        <v>492304</v>
      </c>
      <c r="D12" s="120">
        <v>430450</v>
      </c>
      <c r="E12" s="277">
        <f t="shared" si="0"/>
        <v>-61705</v>
      </c>
      <c r="F12" s="289">
        <v>430285</v>
      </c>
      <c r="G12" s="279" t="s">
        <v>81</v>
      </c>
      <c r="H12" s="279" t="s">
        <v>117</v>
      </c>
      <c r="I12" s="279" t="s">
        <v>81</v>
      </c>
      <c r="J12" s="279" t="s">
        <v>81</v>
      </c>
      <c r="K12" s="281">
        <v>24.56</v>
      </c>
      <c r="L12" s="281">
        <f>D12/ПользПосещ!D13</f>
        <v>22.4660751565762</v>
      </c>
      <c r="M12" s="281">
        <v>22.47</v>
      </c>
      <c r="N12" s="286">
        <v>45.83</v>
      </c>
      <c r="O12" s="286">
        <v>45.58</v>
      </c>
      <c r="P12" s="287">
        <v>40.05</v>
      </c>
      <c r="Q12" s="18">
        <v>15138</v>
      </c>
      <c r="R12" s="17">
        <v>15474</v>
      </c>
      <c r="S12" s="18">
        <v>13885</v>
      </c>
      <c r="T12"/>
      <c r="U12"/>
      <c r="V12"/>
      <c r="W12"/>
      <c r="X12"/>
      <c r="Y12"/>
      <c r="Z12"/>
      <c r="AA12"/>
    </row>
    <row r="13" spans="1:27" s="6" customFormat="1" ht="12.75">
      <c r="A13" s="58" t="s">
        <v>18</v>
      </c>
      <c r="B13" s="120">
        <v>341390</v>
      </c>
      <c r="C13" s="120">
        <v>341390</v>
      </c>
      <c r="D13" s="120">
        <v>302218</v>
      </c>
      <c r="E13" s="277">
        <f t="shared" si="0"/>
        <v>-39172</v>
      </c>
      <c r="F13" s="278">
        <v>301527</v>
      </c>
      <c r="G13" s="103">
        <v>691</v>
      </c>
      <c r="H13" s="279" t="s">
        <v>81</v>
      </c>
      <c r="I13" s="279" t="s">
        <v>81</v>
      </c>
      <c r="J13" s="279" t="s">
        <v>81</v>
      </c>
      <c r="K13" s="281">
        <v>23.08</v>
      </c>
      <c r="L13" s="281">
        <f>D13/ПользПосещ!D14</f>
        <v>20.560446288863186</v>
      </c>
      <c r="M13" s="281">
        <v>20.5</v>
      </c>
      <c r="N13" s="286">
        <v>42.06</v>
      </c>
      <c r="O13" s="286">
        <v>42.06</v>
      </c>
      <c r="P13" s="287">
        <v>14.79</v>
      </c>
      <c r="Q13" s="18">
        <v>21054</v>
      </c>
      <c r="R13" s="17">
        <v>21638</v>
      </c>
      <c r="S13" s="18">
        <v>19540</v>
      </c>
      <c r="T13"/>
      <c r="U13"/>
      <c r="V13"/>
      <c r="W13"/>
      <c r="X13"/>
      <c r="Y13"/>
      <c r="Z13"/>
      <c r="AA13"/>
    </row>
    <row r="14" spans="1:27" s="291" customFormat="1" ht="12.75">
      <c r="A14" s="58" t="s">
        <v>19</v>
      </c>
      <c r="B14" s="120">
        <v>473658</v>
      </c>
      <c r="C14" s="120">
        <v>473659</v>
      </c>
      <c r="D14" s="120">
        <v>418243</v>
      </c>
      <c r="E14" s="277">
        <f t="shared" si="0"/>
        <v>-55415</v>
      </c>
      <c r="F14" s="278">
        <v>415336</v>
      </c>
      <c r="G14" s="103">
        <v>0</v>
      </c>
      <c r="H14" s="279" t="s">
        <v>81</v>
      </c>
      <c r="I14" s="279" t="s">
        <v>81</v>
      </c>
      <c r="J14" s="279" t="s">
        <v>81</v>
      </c>
      <c r="K14" s="281">
        <v>21.27</v>
      </c>
      <c r="L14" s="281">
        <f>D14/ПользПосещ!D15</f>
        <v>20.252917534259844</v>
      </c>
      <c r="M14" s="281">
        <v>20.2</v>
      </c>
      <c r="N14" s="281">
        <v>33.71</v>
      </c>
      <c r="O14" s="281">
        <v>32.93</v>
      </c>
      <c r="P14" s="290">
        <v>32.14</v>
      </c>
      <c r="Q14" s="18">
        <v>16046</v>
      </c>
      <c r="R14" s="17">
        <v>16522</v>
      </c>
      <c r="S14" s="18">
        <v>14752</v>
      </c>
      <c r="T14"/>
      <c r="U14"/>
      <c r="V14"/>
      <c r="W14"/>
      <c r="X14"/>
      <c r="Y14"/>
      <c r="Z14"/>
      <c r="AA14"/>
    </row>
    <row r="15" spans="1:27" s="6" customFormat="1" ht="12.75">
      <c r="A15" s="58" t="s">
        <v>20</v>
      </c>
      <c r="B15" s="120">
        <v>161822</v>
      </c>
      <c r="C15" s="120">
        <v>161988</v>
      </c>
      <c r="D15" s="120">
        <v>153894</v>
      </c>
      <c r="E15" s="277">
        <f t="shared" si="0"/>
        <v>-7928</v>
      </c>
      <c r="F15" s="278">
        <v>153826</v>
      </c>
      <c r="G15" s="289">
        <v>0</v>
      </c>
      <c r="H15" s="279" t="s">
        <v>118</v>
      </c>
      <c r="I15" s="279" t="s">
        <v>81</v>
      </c>
      <c r="J15" s="279" t="s">
        <v>81</v>
      </c>
      <c r="K15" s="281">
        <v>21.01</v>
      </c>
      <c r="L15" s="281">
        <f>D15/ПользПосещ!D16</f>
        <v>20.813362185555857</v>
      </c>
      <c r="M15" s="281">
        <v>20.8</v>
      </c>
      <c r="N15" s="286">
        <v>34.83</v>
      </c>
      <c r="O15" s="286">
        <v>35.78</v>
      </c>
      <c r="P15" s="287">
        <v>35</v>
      </c>
      <c r="Q15" s="18">
        <v>12519</v>
      </c>
      <c r="R15" s="17">
        <v>12942</v>
      </c>
      <c r="S15" s="18">
        <v>12559</v>
      </c>
      <c r="T15"/>
      <c r="U15"/>
      <c r="V15"/>
      <c r="W15"/>
      <c r="X15"/>
      <c r="Y15"/>
      <c r="Z15"/>
      <c r="AA15"/>
    </row>
    <row r="16" spans="1:27" s="6" customFormat="1" ht="12.75">
      <c r="A16" s="58" t="s">
        <v>21</v>
      </c>
      <c r="B16" s="120">
        <v>389408</v>
      </c>
      <c r="C16" s="120">
        <v>389408</v>
      </c>
      <c r="D16" s="120">
        <v>354758</v>
      </c>
      <c r="E16" s="277">
        <f t="shared" si="0"/>
        <v>-34650</v>
      </c>
      <c r="F16" s="278">
        <v>354758</v>
      </c>
      <c r="G16" s="103">
        <v>0</v>
      </c>
      <c r="H16" s="279" t="s">
        <v>81</v>
      </c>
      <c r="I16" s="279" t="s">
        <v>81</v>
      </c>
      <c r="J16" s="279" t="s">
        <v>81</v>
      </c>
      <c r="K16" s="281">
        <v>23.37</v>
      </c>
      <c r="L16" s="281">
        <f>D16/ПользПосещ!D17</f>
        <v>23.380873920780335</v>
      </c>
      <c r="M16" s="281">
        <v>23.4</v>
      </c>
      <c r="N16" s="286">
        <v>33.3</v>
      </c>
      <c r="O16" s="286">
        <v>29.15</v>
      </c>
      <c r="P16" s="287">
        <v>28.3</v>
      </c>
      <c r="Q16" s="18">
        <v>22750</v>
      </c>
      <c r="R16" s="17">
        <v>23372</v>
      </c>
      <c r="S16" s="18">
        <v>21932</v>
      </c>
      <c r="T16"/>
      <c r="U16"/>
      <c r="V16"/>
      <c r="W16"/>
      <c r="X16"/>
      <c r="Y16"/>
      <c r="Z16"/>
      <c r="AA16"/>
    </row>
    <row r="17" spans="1:27" s="6" customFormat="1" ht="12.75">
      <c r="A17" s="58" t="s">
        <v>22</v>
      </c>
      <c r="B17" s="120">
        <v>423572</v>
      </c>
      <c r="C17" s="120">
        <v>418037</v>
      </c>
      <c r="D17" s="120">
        <v>296555</v>
      </c>
      <c r="E17" s="277">
        <f t="shared" si="0"/>
        <v>-127017</v>
      </c>
      <c r="F17" s="278">
        <v>296352</v>
      </c>
      <c r="G17" s="289">
        <v>0</v>
      </c>
      <c r="H17" s="279" t="s">
        <v>119</v>
      </c>
      <c r="I17" s="279" t="s">
        <v>81</v>
      </c>
      <c r="J17" s="279" t="s">
        <v>81</v>
      </c>
      <c r="K17" s="281">
        <v>23.7</v>
      </c>
      <c r="L17" s="281">
        <f>D17/ПользПосещ!D18</f>
        <v>17.714294247655456</v>
      </c>
      <c r="M17" s="281">
        <v>17.7</v>
      </c>
      <c r="N17" s="286">
        <v>33.19</v>
      </c>
      <c r="O17" s="282">
        <v>32.41</v>
      </c>
      <c r="P17" s="290">
        <v>22</v>
      </c>
      <c r="Q17" s="18">
        <v>16054</v>
      </c>
      <c r="R17" s="17">
        <v>16342</v>
      </c>
      <c r="S17" s="18">
        <v>11734</v>
      </c>
      <c r="T17"/>
      <c r="U17"/>
      <c r="V17"/>
      <c r="W17"/>
      <c r="X17"/>
      <c r="Y17"/>
      <c r="Z17"/>
      <c r="AA17"/>
    </row>
    <row r="18" spans="1:27" s="6" customFormat="1" ht="12.75">
      <c r="A18" s="58" t="s">
        <v>23</v>
      </c>
      <c r="B18" s="120">
        <v>317513</v>
      </c>
      <c r="C18" s="120">
        <v>315921</v>
      </c>
      <c r="D18" s="120">
        <v>270851</v>
      </c>
      <c r="E18" s="277">
        <f t="shared" si="0"/>
        <v>-46662</v>
      </c>
      <c r="F18" s="278">
        <v>270851</v>
      </c>
      <c r="G18" s="289">
        <v>0</v>
      </c>
      <c r="H18" s="279" t="s">
        <v>81</v>
      </c>
      <c r="I18" s="279" t="s">
        <v>81</v>
      </c>
      <c r="J18" s="279" t="s">
        <v>81</v>
      </c>
      <c r="K18" s="281">
        <v>25.2</v>
      </c>
      <c r="L18" s="281">
        <f>D18/ПользПосещ!D19</f>
        <v>22.453038216032496</v>
      </c>
      <c r="M18" s="281">
        <v>22.5</v>
      </c>
      <c r="N18" s="281">
        <v>49.05</v>
      </c>
      <c r="O18" s="281">
        <v>48.18</v>
      </c>
      <c r="P18" s="290">
        <v>41</v>
      </c>
      <c r="Q18" s="18">
        <v>19062</v>
      </c>
      <c r="R18" s="17">
        <v>19496</v>
      </c>
      <c r="S18" s="18">
        <v>17083</v>
      </c>
      <c r="T18"/>
      <c r="U18"/>
      <c r="V18"/>
      <c r="W18"/>
      <c r="X18"/>
      <c r="Y18"/>
      <c r="Z18"/>
      <c r="AA18"/>
    </row>
    <row r="19" spans="1:27" s="6" customFormat="1" ht="12.75">
      <c r="A19" s="58" t="s">
        <v>24</v>
      </c>
      <c r="B19" s="101">
        <v>213148</v>
      </c>
      <c r="C19" s="120">
        <v>211733</v>
      </c>
      <c r="D19" s="120">
        <v>183378</v>
      </c>
      <c r="E19" s="277">
        <f t="shared" si="0"/>
        <v>-29770</v>
      </c>
      <c r="F19" s="278">
        <v>183119</v>
      </c>
      <c r="G19" s="279" t="s">
        <v>120</v>
      </c>
      <c r="H19" s="279" t="s">
        <v>81</v>
      </c>
      <c r="I19" s="279" t="s">
        <v>81</v>
      </c>
      <c r="J19" s="279" t="s">
        <v>81</v>
      </c>
      <c r="K19" s="281">
        <v>24.17</v>
      </c>
      <c r="L19" s="281">
        <f>D19/ПользПосещ!D20</f>
        <v>21.38269589552239</v>
      </c>
      <c r="M19" s="281">
        <v>21.4</v>
      </c>
      <c r="N19" s="286">
        <v>46.17</v>
      </c>
      <c r="O19" s="286">
        <v>45.67</v>
      </c>
      <c r="P19" s="287">
        <v>35.14</v>
      </c>
      <c r="Q19" s="18">
        <v>17728</v>
      </c>
      <c r="R19" s="17">
        <v>18198</v>
      </c>
      <c r="S19" s="18">
        <v>16070</v>
      </c>
      <c r="T19"/>
      <c r="U19"/>
      <c r="V19"/>
      <c r="W19"/>
      <c r="X19"/>
      <c r="Y19"/>
      <c r="Z19"/>
      <c r="AA19"/>
    </row>
    <row r="20" spans="1:27" s="6" customFormat="1" ht="12.75">
      <c r="A20" s="58" t="s">
        <v>25</v>
      </c>
      <c r="B20" s="126">
        <v>170099</v>
      </c>
      <c r="C20" s="120">
        <v>170368</v>
      </c>
      <c r="D20" s="120">
        <v>108783</v>
      </c>
      <c r="E20" s="277">
        <f t="shared" si="0"/>
        <v>-61316</v>
      </c>
      <c r="F20" s="292">
        <v>108783</v>
      </c>
      <c r="G20" s="279" t="s">
        <v>81</v>
      </c>
      <c r="H20" s="279" t="s">
        <v>81</v>
      </c>
      <c r="I20" s="279" t="s">
        <v>81</v>
      </c>
      <c r="J20" s="279" t="s">
        <v>81</v>
      </c>
      <c r="K20" s="286">
        <v>21.89</v>
      </c>
      <c r="L20" s="281">
        <f>D20/ПользПосещ!D21</f>
        <v>14.332411067193675</v>
      </c>
      <c r="M20" s="281">
        <v>14.3</v>
      </c>
      <c r="N20" s="286">
        <v>29.71</v>
      </c>
      <c r="O20" s="286">
        <v>31.06</v>
      </c>
      <c r="P20" s="287">
        <v>20.4</v>
      </c>
      <c r="Q20" s="18">
        <v>8174</v>
      </c>
      <c r="R20" s="17">
        <v>8392</v>
      </c>
      <c r="S20" s="18">
        <v>5413</v>
      </c>
      <c r="T20"/>
      <c r="U20"/>
      <c r="V20"/>
      <c r="W20"/>
      <c r="X20"/>
      <c r="Y20"/>
      <c r="Z20"/>
      <c r="AA20"/>
    </row>
    <row r="21" spans="1:27" s="6" customFormat="1" ht="12.75">
      <c r="A21" s="58" t="s">
        <v>26</v>
      </c>
      <c r="B21" s="126">
        <v>239737</v>
      </c>
      <c r="C21" s="120">
        <v>239950</v>
      </c>
      <c r="D21" s="120">
        <v>195830</v>
      </c>
      <c r="E21" s="277">
        <f t="shared" si="0"/>
        <v>-43907</v>
      </c>
      <c r="F21" s="293">
        <v>195830</v>
      </c>
      <c r="G21" s="279" t="s">
        <v>81</v>
      </c>
      <c r="H21" s="279" t="s">
        <v>81</v>
      </c>
      <c r="I21" s="279" t="s">
        <v>81</v>
      </c>
      <c r="J21" s="279" t="s">
        <v>81</v>
      </c>
      <c r="K21" s="281">
        <v>22.8</v>
      </c>
      <c r="L21" s="281">
        <f>D21/ПользПосещ!D22</f>
        <v>19.24430031446541</v>
      </c>
      <c r="M21" s="281">
        <v>19.2</v>
      </c>
      <c r="N21" s="286">
        <v>49.08</v>
      </c>
      <c r="O21" s="286">
        <v>51.91</v>
      </c>
      <c r="P21" s="287">
        <v>40</v>
      </c>
      <c r="Q21" s="18">
        <v>15550</v>
      </c>
      <c r="R21" s="17">
        <v>15939</v>
      </c>
      <c r="S21" s="18">
        <v>13246</v>
      </c>
      <c r="T21"/>
      <c r="U21"/>
      <c r="V21"/>
      <c r="W21"/>
      <c r="X21"/>
      <c r="Y21"/>
      <c r="Z21"/>
      <c r="AA21"/>
    </row>
    <row r="22" spans="1:27" s="6" customFormat="1" ht="12.75">
      <c r="A22" s="58" t="s">
        <v>27</v>
      </c>
      <c r="B22" s="126">
        <v>142492</v>
      </c>
      <c r="C22" s="120">
        <v>142410</v>
      </c>
      <c r="D22" s="120">
        <v>142400</v>
      </c>
      <c r="E22" s="277">
        <f t="shared" si="0"/>
        <v>-92</v>
      </c>
      <c r="F22" s="294">
        <v>141829</v>
      </c>
      <c r="G22" s="103">
        <v>571</v>
      </c>
      <c r="H22" s="279" t="s">
        <v>81</v>
      </c>
      <c r="I22" s="279" t="s">
        <v>81</v>
      </c>
      <c r="J22" s="279" t="s">
        <v>81</v>
      </c>
      <c r="K22" s="281">
        <v>22.73</v>
      </c>
      <c r="L22" s="281">
        <f>D22/ПользПосещ!D23</f>
        <v>22.6643323253223</v>
      </c>
      <c r="M22" s="281">
        <v>22.7</v>
      </c>
      <c r="N22" s="286">
        <v>29.89</v>
      </c>
      <c r="O22" s="286">
        <v>34.12</v>
      </c>
      <c r="P22" s="287">
        <v>32.7</v>
      </c>
      <c r="Q22" s="18">
        <v>11837</v>
      </c>
      <c r="R22" s="17">
        <v>12106</v>
      </c>
      <c r="S22" s="18">
        <v>12326</v>
      </c>
      <c r="T22"/>
      <c r="U22"/>
      <c r="V22"/>
      <c r="W22"/>
      <c r="X22"/>
      <c r="Y22"/>
      <c r="Z22"/>
      <c r="AA22"/>
    </row>
    <row r="23" spans="1:27" s="6" customFormat="1" ht="12.75">
      <c r="A23" s="58" t="s">
        <v>28</v>
      </c>
      <c r="B23" s="126">
        <v>435753</v>
      </c>
      <c r="C23" s="120">
        <v>400086</v>
      </c>
      <c r="D23" s="120">
        <v>380554</v>
      </c>
      <c r="E23" s="277">
        <f t="shared" si="0"/>
        <v>-55199</v>
      </c>
      <c r="F23" s="98">
        <v>379720</v>
      </c>
      <c r="G23" s="120">
        <v>820</v>
      </c>
      <c r="H23" s="126">
        <v>14</v>
      </c>
      <c r="I23" s="295" t="s">
        <v>81</v>
      </c>
      <c r="J23" s="295" t="s">
        <v>81</v>
      </c>
      <c r="K23" s="281">
        <v>22.64</v>
      </c>
      <c r="L23" s="281">
        <f>D23/ПользПосещ!D24</f>
        <v>21.43603897932744</v>
      </c>
      <c r="M23" s="281">
        <v>21.4</v>
      </c>
      <c r="N23" s="286">
        <v>30.77</v>
      </c>
      <c r="O23" s="286">
        <v>30.45</v>
      </c>
      <c r="P23" s="287">
        <v>29.7</v>
      </c>
      <c r="Q23" s="18">
        <v>15800</v>
      </c>
      <c r="R23" s="17">
        <v>14956</v>
      </c>
      <c r="S23" s="18">
        <v>14423</v>
      </c>
      <c r="T23"/>
      <c r="U23"/>
      <c r="V23"/>
      <c r="W23"/>
      <c r="X23"/>
      <c r="Y23"/>
      <c r="Z23"/>
      <c r="AA23"/>
    </row>
    <row r="24" spans="1:27" s="6" customFormat="1" ht="13.5" customHeight="1">
      <c r="A24" s="58" t="s">
        <v>29</v>
      </c>
      <c r="B24" s="296">
        <v>239672</v>
      </c>
      <c r="C24" s="120">
        <v>239673</v>
      </c>
      <c r="D24" s="120">
        <v>237083</v>
      </c>
      <c r="E24" s="277">
        <f t="shared" si="0"/>
        <v>-2589</v>
      </c>
      <c r="F24" s="294">
        <v>237083</v>
      </c>
      <c r="G24" s="279" t="s">
        <v>81</v>
      </c>
      <c r="H24" s="279" t="s">
        <v>81</v>
      </c>
      <c r="I24" s="279" t="s">
        <v>81</v>
      </c>
      <c r="J24" s="279" t="s">
        <v>81</v>
      </c>
      <c r="K24" s="281">
        <v>23.96</v>
      </c>
      <c r="L24" s="281">
        <f>D24/ПользПосещ!D25</f>
        <v>23.701189643107067</v>
      </c>
      <c r="M24" s="281">
        <v>24</v>
      </c>
      <c r="N24" s="286">
        <v>32.45</v>
      </c>
      <c r="O24" s="286">
        <v>32.74</v>
      </c>
      <c r="P24" s="287">
        <v>32.3</v>
      </c>
      <c r="Q24" s="18">
        <v>19668</v>
      </c>
      <c r="R24" s="17">
        <v>20301</v>
      </c>
      <c r="S24" s="18">
        <v>20677</v>
      </c>
      <c r="T24"/>
      <c r="U24"/>
      <c r="V24"/>
      <c r="W24"/>
      <c r="X24"/>
      <c r="Y24"/>
      <c r="Z24"/>
      <c r="AA24"/>
    </row>
    <row r="25" spans="1:27" s="6" customFormat="1" ht="15.75" customHeight="1">
      <c r="A25" s="58" t="s">
        <v>30</v>
      </c>
      <c r="B25" s="126">
        <v>389386</v>
      </c>
      <c r="C25" s="120">
        <v>390876</v>
      </c>
      <c r="D25" s="120">
        <v>308341</v>
      </c>
      <c r="E25" s="277">
        <f t="shared" si="0"/>
        <v>-81045</v>
      </c>
      <c r="F25" s="294">
        <v>308022</v>
      </c>
      <c r="G25" s="103">
        <v>0</v>
      </c>
      <c r="H25" s="279" t="s">
        <v>121</v>
      </c>
      <c r="I25" s="279" t="s">
        <v>81</v>
      </c>
      <c r="J25" s="279" t="s">
        <v>81</v>
      </c>
      <c r="K25" s="297">
        <v>17.47</v>
      </c>
      <c r="L25" s="281">
        <f>D25/ПользПосещ!D26</f>
        <v>15.942350447236441</v>
      </c>
      <c r="M25" s="297">
        <v>15.9</v>
      </c>
      <c r="N25" s="298">
        <v>18.85</v>
      </c>
      <c r="O25" s="298">
        <v>21.19</v>
      </c>
      <c r="P25" s="299">
        <v>17</v>
      </c>
      <c r="Q25" s="39">
        <v>3775</v>
      </c>
      <c r="R25" s="116">
        <v>3824</v>
      </c>
      <c r="S25" s="39">
        <v>3038</v>
      </c>
      <c r="T25"/>
      <c r="U25"/>
      <c r="V25"/>
      <c r="W25"/>
      <c r="X25"/>
      <c r="Y25"/>
      <c r="Z25"/>
      <c r="AA25"/>
    </row>
    <row r="26" spans="1:27" s="6" customFormat="1" ht="12.75">
      <c r="A26" s="58" t="s">
        <v>31</v>
      </c>
      <c r="B26" s="120">
        <v>342952</v>
      </c>
      <c r="C26" s="120">
        <v>343040</v>
      </c>
      <c r="D26" s="120">
        <v>292778</v>
      </c>
      <c r="E26" s="277">
        <f t="shared" si="0"/>
        <v>-50174</v>
      </c>
      <c r="F26" s="294">
        <v>292249</v>
      </c>
      <c r="G26" s="103">
        <v>154</v>
      </c>
      <c r="H26" s="279" t="s">
        <v>81</v>
      </c>
      <c r="I26" s="279" t="s">
        <v>81</v>
      </c>
      <c r="J26" s="279" t="s">
        <v>81</v>
      </c>
      <c r="K26" s="281">
        <v>25.39</v>
      </c>
      <c r="L26" s="281">
        <f>D26/ПользПосещ!D27</f>
        <v>21.651974559976335</v>
      </c>
      <c r="M26" s="281">
        <v>21.6</v>
      </c>
      <c r="N26" s="286">
        <v>49.88</v>
      </c>
      <c r="O26" s="286">
        <v>50.31</v>
      </c>
      <c r="P26" s="287">
        <v>45.3</v>
      </c>
      <c r="Q26" s="18">
        <v>21986</v>
      </c>
      <c r="R26" s="17">
        <v>22502</v>
      </c>
      <c r="S26" s="18">
        <v>19549</v>
      </c>
      <c r="T26"/>
      <c r="U26"/>
      <c r="V26"/>
      <c r="W26"/>
      <c r="X26"/>
      <c r="Y26"/>
      <c r="Z26"/>
      <c r="AA26"/>
    </row>
    <row r="27" spans="1:27" s="6" customFormat="1" ht="13.5" customHeight="1">
      <c r="A27" s="58" t="s">
        <v>32</v>
      </c>
      <c r="B27" s="126">
        <v>109028</v>
      </c>
      <c r="C27" s="120">
        <v>109042</v>
      </c>
      <c r="D27" s="120">
        <v>110100</v>
      </c>
      <c r="E27" s="277">
        <f t="shared" si="0"/>
        <v>1072</v>
      </c>
      <c r="F27" s="294">
        <v>109842</v>
      </c>
      <c r="G27" s="103">
        <v>0</v>
      </c>
      <c r="H27" s="279" t="s">
        <v>122</v>
      </c>
      <c r="I27" s="279" t="s">
        <v>81</v>
      </c>
      <c r="J27" s="279" t="s">
        <v>81</v>
      </c>
      <c r="K27" s="281">
        <v>22.66</v>
      </c>
      <c r="L27" s="281">
        <f>D27/ПользПосещ!D28</f>
        <v>22.71039603960396</v>
      </c>
      <c r="M27" s="282">
        <v>22.7</v>
      </c>
      <c r="N27" s="286">
        <v>25.16</v>
      </c>
      <c r="O27" s="286">
        <v>24.81</v>
      </c>
      <c r="P27" s="287">
        <v>24.7</v>
      </c>
      <c r="Q27" s="18">
        <v>11103</v>
      </c>
      <c r="R27" s="17">
        <v>11357</v>
      </c>
      <c r="S27" s="18">
        <v>11562</v>
      </c>
      <c r="T27"/>
      <c r="U27"/>
      <c r="V27"/>
      <c r="W27"/>
      <c r="X27"/>
      <c r="Y27"/>
      <c r="Z27"/>
      <c r="AA27"/>
    </row>
    <row r="28" spans="1:27" s="6" customFormat="1" ht="12.75">
      <c r="A28" s="58" t="s">
        <v>33</v>
      </c>
      <c r="B28" s="120">
        <v>153748</v>
      </c>
      <c r="C28" s="120">
        <v>154876</v>
      </c>
      <c r="D28" s="120">
        <v>155309</v>
      </c>
      <c r="E28" s="277">
        <f t="shared" si="0"/>
        <v>1561</v>
      </c>
      <c r="F28" s="103">
        <v>155136</v>
      </c>
      <c r="G28" s="103">
        <v>0</v>
      </c>
      <c r="H28" s="279" t="s">
        <v>123</v>
      </c>
      <c r="I28" s="279" t="s">
        <v>81</v>
      </c>
      <c r="J28" s="279" t="s">
        <v>81</v>
      </c>
      <c r="K28" s="281">
        <v>22.45</v>
      </c>
      <c r="L28" s="281">
        <f>D28/ПользПосещ!D29</f>
        <v>22.521606728538284</v>
      </c>
      <c r="M28" s="282">
        <v>22.5</v>
      </c>
      <c r="N28" s="286">
        <v>34.88</v>
      </c>
      <c r="O28" s="286">
        <v>34.32</v>
      </c>
      <c r="P28" s="287">
        <v>35</v>
      </c>
      <c r="Q28" s="18">
        <v>14721</v>
      </c>
      <c r="R28" s="17">
        <v>15257</v>
      </c>
      <c r="S28" s="18">
        <v>15618</v>
      </c>
      <c r="T28"/>
      <c r="U28"/>
      <c r="V28"/>
      <c r="W28"/>
      <c r="X28"/>
      <c r="Y28"/>
      <c r="Z28"/>
      <c r="AA28"/>
    </row>
    <row r="29" spans="1:27" s="6" customFormat="1" ht="16.5" customHeight="1">
      <c r="A29" s="65" t="s">
        <v>34</v>
      </c>
      <c r="B29" s="134">
        <f>SUM(B6:B28)</f>
        <v>6765814</v>
      </c>
      <c r="C29" s="134">
        <v>6730076</v>
      </c>
      <c r="D29" s="134">
        <f>SUM(D6:D28)</f>
        <v>5848771</v>
      </c>
      <c r="E29" s="300">
        <f t="shared" si="0"/>
        <v>-917043</v>
      </c>
      <c r="F29" s="301">
        <f>SUM(F6:F28)</f>
        <v>5827067</v>
      </c>
      <c r="G29" s="134">
        <f>SUM(G25:G28)</f>
        <v>154</v>
      </c>
      <c r="H29" s="302">
        <v>3851</v>
      </c>
      <c r="I29" s="303" t="s">
        <v>81</v>
      </c>
      <c r="J29" s="303" t="s">
        <v>81</v>
      </c>
      <c r="K29" s="304">
        <v>22.75</v>
      </c>
      <c r="L29" s="304">
        <f>D29/ПользПосещ!D30</f>
        <v>20.629494030298222</v>
      </c>
      <c r="M29" s="304">
        <v>20.63</v>
      </c>
      <c r="N29" s="305">
        <v>35.31</v>
      </c>
      <c r="O29" s="305">
        <v>35.56</v>
      </c>
      <c r="P29" s="306">
        <v>30.39</v>
      </c>
      <c r="Q29" s="31">
        <v>13699</v>
      </c>
      <c r="R29" s="32">
        <v>13948</v>
      </c>
      <c r="S29" s="31">
        <v>12311</v>
      </c>
      <c r="T29"/>
      <c r="U29"/>
      <c r="V29"/>
      <c r="W29"/>
      <c r="X29"/>
      <c r="Y29"/>
      <c r="Z29"/>
      <c r="AA29"/>
    </row>
    <row r="30" spans="1:27" s="6" customFormat="1" ht="16.5" customHeight="1">
      <c r="A30" s="55" t="s">
        <v>35</v>
      </c>
      <c r="B30" s="276"/>
      <c r="C30" s="276"/>
      <c r="D30" s="276"/>
      <c r="E30" s="307"/>
      <c r="F30" s="308"/>
      <c r="G30" s="309"/>
      <c r="H30" s="11"/>
      <c r="I30" s="310"/>
      <c r="J30" s="310"/>
      <c r="K30" s="311"/>
      <c r="L30" s="311"/>
      <c r="M30" s="311"/>
      <c r="N30" s="312"/>
      <c r="O30" s="312"/>
      <c r="P30" s="312"/>
      <c r="Q30" s="158"/>
      <c r="R30" s="313"/>
      <c r="S30" s="38"/>
      <c r="U30"/>
      <c r="V30"/>
      <c r="W30"/>
      <c r="X30"/>
      <c r="Y30"/>
      <c r="Z30"/>
      <c r="AA30"/>
    </row>
    <row r="31" spans="1:27" s="6" customFormat="1" ht="17.25" customHeight="1">
      <c r="A31" s="58" t="s">
        <v>36</v>
      </c>
      <c r="B31" s="314">
        <v>58887</v>
      </c>
      <c r="C31" s="120">
        <v>58829</v>
      </c>
      <c r="D31" s="314">
        <v>58729</v>
      </c>
      <c r="E31" s="277">
        <f aca="true" t="shared" si="1" ref="E31:E39">D31-B31</f>
        <v>-158</v>
      </c>
      <c r="F31" s="315" t="s">
        <v>124</v>
      </c>
      <c r="G31" s="103">
        <v>179</v>
      </c>
      <c r="H31" s="316" t="s">
        <v>81</v>
      </c>
      <c r="I31" s="316" t="s">
        <v>81</v>
      </c>
      <c r="J31" s="316" t="s">
        <v>81</v>
      </c>
      <c r="K31" s="117">
        <v>18.23</v>
      </c>
      <c r="L31" s="281">
        <f>D31/ПользПосещ!D32</f>
        <v>18.154250386398765</v>
      </c>
      <c r="M31" s="117">
        <v>18.2</v>
      </c>
      <c r="N31" s="317">
        <v>12.6</v>
      </c>
      <c r="O31" s="317">
        <v>14.98</v>
      </c>
      <c r="P31" s="318">
        <v>13.23</v>
      </c>
      <c r="Q31" s="39">
        <v>3530</v>
      </c>
      <c r="R31" s="116">
        <v>3625</v>
      </c>
      <c r="S31" s="39">
        <v>3649</v>
      </c>
      <c r="U31"/>
      <c r="V31"/>
      <c r="W31"/>
      <c r="X31"/>
      <c r="Y31"/>
      <c r="Z31"/>
      <c r="AA31"/>
    </row>
    <row r="32" spans="1:27" s="6" customFormat="1" ht="12.75">
      <c r="A32" s="58" t="s">
        <v>37</v>
      </c>
      <c r="B32" s="314">
        <v>212100</v>
      </c>
      <c r="C32" s="120">
        <v>212101</v>
      </c>
      <c r="D32" s="314">
        <v>203662</v>
      </c>
      <c r="E32" s="277">
        <f t="shared" si="1"/>
        <v>-8438</v>
      </c>
      <c r="F32" s="315" t="s">
        <v>125</v>
      </c>
      <c r="G32" s="103">
        <v>4623</v>
      </c>
      <c r="H32" s="92">
        <v>0</v>
      </c>
      <c r="I32" s="279" t="s">
        <v>81</v>
      </c>
      <c r="J32" s="279" t="s">
        <v>81</v>
      </c>
      <c r="K32" s="281">
        <v>17</v>
      </c>
      <c r="L32" s="281">
        <f>D32/ПользПосещ!D33</f>
        <v>16.59701735799853</v>
      </c>
      <c r="M32" s="281">
        <v>16.6</v>
      </c>
      <c r="N32" s="286">
        <v>25.89</v>
      </c>
      <c r="O32" s="286">
        <v>25.04</v>
      </c>
      <c r="P32" s="287">
        <v>24.45</v>
      </c>
      <c r="Q32" s="18">
        <v>7070</v>
      </c>
      <c r="R32" s="17">
        <v>7220</v>
      </c>
      <c r="S32" s="18">
        <v>7024</v>
      </c>
      <c r="U32"/>
      <c r="V32"/>
      <c r="W32"/>
      <c r="X32"/>
      <c r="Y32"/>
      <c r="Z32"/>
      <c r="AA32"/>
    </row>
    <row r="33" spans="1:27" s="6" customFormat="1" ht="12.75">
      <c r="A33" s="58" t="s">
        <v>38</v>
      </c>
      <c r="B33" s="314">
        <v>799520</v>
      </c>
      <c r="C33" s="120">
        <v>799866</v>
      </c>
      <c r="D33" s="314">
        <v>746567</v>
      </c>
      <c r="E33" s="277">
        <f t="shared" si="1"/>
        <v>-52953</v>
      </c>
      <c r="F33" s="315" t="s">
        <v>126</v>
      </c>
      <c r="G33" s="103">
        <v>5113</v>
      </c>
      <c r="H33" s="289">
        <v>0</v>
      </c>
      <c r="I33" s="279" t="s">
        <v>81</v>
      </c>
      <c r="J33" s="279" t="s">
        <v>81</v>
      </c>
      <c r="K33" s="281">
        <v>17.68</v>
      </c>
      <c r="L33" s="281">
        <f>D33/ПользПосещ!D34</f>
        <v>17.005307275294975</v>
      </c>
      <c r="M33" s="281">
        <v>17</v>
      </c>
      <c r="N33" s="286">
        <v>17.37</v>
      </c>
      <c r="O33" s="286">
        <v>18.08</v>
      </c>
      <c r="P33" s="287">
        <v>18.5</v>
      </c>
      <c r="Q33" s="18">
        <v>8567</v>
      </c>
      <c r="R33" s="17">
        <v>8730</v>
      </c>
      <c r="S33" s="18">
        <v>8229</v>
      </c>
      <c r="U33"/>
      <c r="V33"/>
      <c r="W33"/>
      <c r="X33"/>
      <c r="Y33"/>
      <c r="Z33"/>
      <c r="AA33"/>
    </row>
    <row r="34" spans="1:27" s="6" customFormat="1" ht="12.75">
      <c r="A34" s="58" t="s">
        <v>39</v>
      </c>
      <c r="B34" s="314">
        <v>478539</v>
      </c>
      <c r="C34" s="120">
        <v>431647</v>
      </c>
      <c r="D34" s="314">
        <v>342391</v>
      </c>
      <c r="E34" s="277">
        <f t="shared" si="1"/>
        <v>-136148</v>
      </c>
      <c r="F34" s="315" t="s">
        <v>127</v>
      </c>
      <c r="G34" s="103">
        <v>192</v>
      </c>
      <c r="H34" s="92">
        <v>2090</v>
      </c>
      <c r="I34" s="279" t="s">
        <v>81</v>
      </c>
      <c r="J34" s="279" t="s">
        <v>81</v>
      </c>
      <c r="K34" s="281">
        <v>22.6</v>
      </c>
      <c r="L34" s="281">
        <f>D34/ПользПосещ!D35</f>
        <v>20.119344223763076</v>
      </c>
      <c r="M34" s="281">
        <v>20.1</v>
      </c>
      <c r="N34" s="286">
        <v>21.32</v>
      </c>
      <c r="O34" s="286">
        <v>21.86</v>
      </c>
      <c r="P34" s="287">
        <v>17.7</v>
      </c>
      <c r="Q34" s="18">
        <v>12288</v>
      </c>
      <c r="R34" s="17">
        <v>11291</v>
      </c>
      <c r="S34" s="18">
        <v>9021</v>
      </c>
      <c r="U34"/>
      <c r="V34"/>
      <c r="W34"/>
      <c r="X34"/>
      <c r="Y34"/>
      <c r="Z34"/>
      <c r="AA34"/>
    </row>
    <row r="35" spans="1:27" s="6" customFormat="1" ht="12.75">
      <c r="A35" s="58" t="s">
        <v>40</v>
      </c>
      <c r="B35" s="314">
        <v>238430</v>
      </c>
      <c r="C35" s="120">
        <v>238472</v>
      </c>
      <c r="D35" s="314">
        <v>156799</v>
      </c>
      <c r="E35" s="277">
        <f t="shared" si="1"/>
        <v>-81631</v>
      </c>
      <c r="F35" s="315" t="s">
        <v>128</v>
      </c>
      <c r="G35" s="103">
        <v>1745</v>
      </c>
      <c r="H35" s="279" t="s">
        <v>81</v>
      </c>
      <c r="I35" s="279" t="s">
        <v>81</v>
      </c>
      <c r="J35" s="279" t="s">
        <v>81</v>
      </c>
      <c r="K35" s="281">
        <v>18.39</v>
      </c>
      <c r="L35" s="281">
        <f>D35/ПользПосещ!D36</f>
        <v>14.061429468209129</v>
      </c>
      <c r="M35" s="281">
        <v>14</v>
      </c>
      <c r="N35" s="286">
        <v>17.98</v>
      </c>
      <c r="O35" s="286">
        <v>18.22</v>
      </c>
      <c r="P35" s="287">
        <v>12.9</v>
      </c>
      <c r="Q35" s="18">
        <v>5503</v>
      </c>
      <c r="R35" s="17">
        <v>5576</v>
      </c>
      <c r="S35" s="18">
        <v>3674</v>
      </c>
      <c r="U35"/>
      <c r="V35"/>
      <c r="W35"/>
      <c r="X35"/>
      <c r="Y35"/>
      <c r="Z35"/>
      <c r="AA35"/>
    </row>
    <row r="36" spans="1:27" s="6" customFormat="1" ht="12.75">
      <c r="A36" s="58" t="s">
        <v>41</v>
      </c>
      <c r="B36" s="314">
        <v>1279628</v>
      </c>
      <c r="C36" s="120">
        <v>1289288</v>
      </c>
      <c r="D36" s="314">
        <v>1109478</v>
      </c>
      <c r="E36" s="277">
        <f t="shared" si="1"/>
        <v>-170150</v>
      </c>
      <c r="F36" s="314">
        <v>1103933</v>
      </c>
      <c r="G36" s="103">
        <v>4451</v>
      </c>
      <c r="H36" s="92">
        <v>1094</v>
      </c>
      <c r="I36" s="279" t="s">
        <v>81</v>
      </c>
      <c r="J36" s="279" t="s">
        <v>81</v>
      </c>
      <c r="K36" s="281">
        <v>20.87</v>
      </c>
      <c r="L36" s="281">
        <f>D36/ПользПосещ!D37</f>
        <v>20.461013573325463</v>
      </c>
      <c r="M36" s="281">
        <v>20.4</v>
      </c>
      <c r="N36" s="286">
        <v>17.67</v>
      </c>
      <c r="O36" s="286">
        <v>17.6</v>
      </c>
      <c r="P36" s="287">
        <v>17.2</v>
      </c>
      <c r="Q36" s="18">
        <v>4358</v>
      </c>
      <c r="R36" s="17">
        <v>4420</v>
      </c>
      <c r="S36" s="18">
        <v>3798</v>
      </c>
      <c r="U36"/>
      <c r="V36"/>
      <c r="W36"/>
      <c r="X36"/>
      <c r="Y36"/>
      <c r="Z36"/>
      <c r="AA36"/>
    </row>
    <row r="37" spans="1:27" s="6" customFormat="1" ht="12.75">
      <c r="A37" s="58" t="s">
        <v>42</v>
      </c>
      <c r="B37" s="314">
        <v>290750</v>
      </c>
      <c r="C37" s="120">
        <v>291750</v>
      </c>
      <c r="D37" s="314">
        <v>292800</v>
      </c>
      <c r="E37" s="277">
        <f t="shared" si="1"/>
        <v>2050</v>
      </c>
      <c r="F37" s="315" t="s">
        <v>129</v>
      </c>
      <c r="G37" s="103">
        <v>1010</v>
      </c>
      <c r="H37" s="92">
        <v>0</v>
      </c>
      <c r="I37" s="279" t="s">
        <v>81</v>
      </c>
      <c r="J37" s="279" t="s">
        <v>81</v>
      </c>
      <c r="K37" s="281">
        <v>25</v>
      </c>
      <c r="L37" s="281">
        <f>D37/ПользПосещ!D38</f>
        <v>25</v>
      </c>
      <c r="M37" s="281">
        <v>25</v>
      </c>
      <c r="N37" s="286">
        <v>25</v>
      </c>
      <c r="O37" s="286">
        <v>24.75</v>
      </c>
      <c r="P37" s="287">
        <v>22.97</v>
      </c>
      <c r="Q37" s="128">
        <v>12121</v>
      </c>
      <c r="R37" s="24">
        <v>12374</v>
      </c>
      <c r="S37" s="128">
        <v>12656</v>
      </c>
      <c r="T37" s="20"/>
      <c r="U37"/>
      <c r="V37"/>
      <c r="W37"/>
      <c r="X37"/>
      <c r="Y37"/>
      <c r="Z37"/>
      <c r="AA37"/>
    </row>
    <row r="38" spans="1:27" s="6" customFormat="1" ht="16.5" customHeight="1">
      <c r="A38" s="65" t="s">
        <v>43</v>
      </c>
      <c r="B38" s="134">
        <f>SUM(B31:B37)</f>
        <v>3357854</v>
      </c>
      <c r="C38" s="134">
        <v>3321953</v>
      </c>
      <c r="D38" s="134">
        <f>SUM(D31:D37)</f>
        <v>2910426</v>
      </c>
      <c r="E38" s="319">
        <f t="shared" si="1"/>
        <v>-447428</v>
      </c>
      <c r="F38" s="137">
        <v>2890127</v>
      </c>
      <c r="G38" s="134">
        <f>SUM(G31:G37)</f>
        <v>17313</v>
      </c>
      <c r="H38" s="133">
        <f>SUM(H31:H37)</f>
        <v>3184</v>
      </c>
      <c r="I38" s="303" t="s">
        <v>81</v>
      </c>
      <c r="J38" s="303" t="s">
        <v>81</v>
      </c>
      <c r="K38" s="304">
        <v>20</v>
      </c>
      <c r="L38" s="304">
        <f>D38/ПользПосещ!D39</f>
        <v>18.958824334095485</v>
      </c>
      <c r="M38" s="304">
        <v>18.95</v>
      </c>
      <c r="N38" s="305">
        <v>18.93</v>
      </c>
      <c r="O38" s="305">
        <v>19.19</v>
      </c>
      <c r="P38" s="306">
        <v>18.41</v>
      </c>
      <c r="Q38" s="31">
        <f>SUM(Q31:Q37)</f>
        <v>53437</v>
      </c>
      <c r="R38" s="32">
        <v>6227</v>
      </c>
      <c r="S38" s="31">
        <v>5474</v>
      </c>
      <c r="U38"/>
      <c r="V38"/>
      <c r="W38"/>
      <c r="X38"/>
      <c r="Y38"/>
      <c r="Z38"/>
      <c r="AA38"/>
    </row>
    <row r="39" spans="1:27" s="6" customFormat="1" ht="12.75">
      <c r="A39" s="65" t="s">
        <v>44</v>
      </c>
      <c r="B39" s="134">
        <v>10123668</v>
      </c>
      <c r="C39" s="134">
        <v>10052029</v>
      </c>
      <c r="D39" s="134">
        <v>8759197</v>
      </c>
      <c r="E39" s="320">
        <f t="shared" si="1"/>
        <v>-1364471</v>
      </c>
      <c r="F39" s="134">
        <v>8717194</v>
      </c>
      <c r="G39" s="134">
        <v>17467</v>
      </c>
      <c r="H39" s="134">
        <v>7035</v>
      </c>
      <c r="I39" s="134">
        <f>I29+I38</f>
        <v>0</v>
      </c>
      <c r="J39" s="134">
        <v>0</v>
      </c>
      <c r="K39" s="304">
        <v>21.75</v>
      </c>
      <c r="L39" s="304">
        <f>D39/ПользПосещ!D40</f>
        <v>20.042644864859916</v>
      </c>
      <c r="M39" s="304">
        <v>20.04</v>
      </c>
      <c r="N39" s="305">
        <v>27.67</v>
      </c>
      <c r="O39" s="305">
        <v>27.95</v>
      </c>
      <c r="P39" s="306">
        <v>25</v>
      </c>
      <c r="Q39" s="31">
        <v>9795</v>
      </c>
      <c r="R39" s="32">
        <v>9894</v>
      </c>
      <c r="S39" s="31">
        <v>8700</v>
      </c>
      <c r="U39"/>
      <c r="V39"/>
      <c r="W39"/>
      <c r="X39"/>
      <c r="Y39"/>
      <c r="Z39"/>
      <c r="AA39"/>
    </row>
    <row r="40" spans="1:19" ht="22.5" customHeight="1">
      <c r="A40" s="47" t="s">
        <v>45</v>
      </c>
      <c r="B40" s="173"/>
      <c r="C40" s="173"/>
      <c r="D40" s="173"/>
      <c r="E40" s="307"/>
      <c r="F40" s="321"/>
      <c r="G40" s="173"/>
      <c r="H40" s="173"/>
      <c r="I40" s="173"/>
      <c r="J40" s="321"/>
      <c r="K40" s="173"/>
      <c r="L40" s="322"/>
      <c r="M40" s="173"/>
      <c r="N40" s="322"/>
      <c r="O40" s="322"/>
      <c r="P40" s="322"/>
      <c r="Q40" s="173"/>
      <c r="R40" s="173"/>
      <c r="S40" s="174"/>
    </row>
    <row r="41" spans="1:19" ht="12.75">
      <c r="A41" s="50" t="s">
        <v>46</v>
      </c>
      <c r="B41" s="323">
        <v>998141</v>
      </c>
      <c r="C41" s="323">
        <v>1014098</v>
      </c>
      <c r="D41" s="323">
        <v>1132557</v>
      </c>
      <c r="E41" s="277">
        <f>D41-B41</f>
        <v>134416</v>
      </c>
      <c r="F41" s="99">
        <v>587426</v>
      </c>
      <c r="G41" s="120">
        <v>544356</v>
      </c>
      <c r="H41" s="324" t="s">
        <v>130</v>
      </c>
      <c r="I41" s="315" t="s">
        <v>131</v>
      </c>
      <c r="J41" s="315" t="s">
        <v>132</v>
      </c>
      <c r="K41" s="325">
        <v>24.03</v>
      </c>
      <c r="L41" s="325">
        <v>24.01</v>
      </c>
      <c r="M41" s="325">
        <v>25.9</v>
      </c>
      <c r="N41" s="326" t="s">
        <v>133</v>
      </c>
      <c r="O41" s="327" t="s">
        <v>133</v>
      </c>
      <c r="P41" s="326" t="s">
        <v>133</v>
      </c>
      <c r="Q41" s="326" t="s">
        <v>133</v>
      </c>
      <c r="R41" s="327" t="s">
        <v>133</v>
      </c>
      <c r="S41" s="326" t="s">
        <v>133</v>
      </c>
    </row>
    <row r="42" spans="1:19" ht="12.75">
      <c r="A42" s="50" t="s">
        <v>47</v>
      </c>
      <c r="B42" s="328">
        <v>304000</v>
      </c>
      <c r="C42" s="323">
        <v>304400</v>
      </c>
      <c r="D42" s="323">
        <v>304500</v>
      </c>
      <c r="E42" s="277">
        <f>D42-B42</f>
        <v>500</v>
      </c>
      <c r="F42" s="99">
        <v>298919</v>
      </c>
      <c r="G42" s="120">
        <v>5556</v>
      </c>
      <c r="H42" s="324" t="s">
        <v>134</v>
      </c>
      <c r="I42" s="315" t="s">
        <v>81</v>
      </c>
      <c r="J42" s="315" t="s">
        <v>81</v>
      </c>
      <c r="K42" s="325">
        <v>19.96</v>
      </c>
      <c r="L42" s="325">
        <v>19.95</v>
      </c>
      <c r="M42" s="325">
        <v>19.9</v>
      </c>
      <c r="N42" s="39">
        <v>20.4</v>
      </c>
      <c r="O42" s="116">
        <v>20.3</v>
      </c>
      <c r="P42" s="329">
        <v>20.1</v>
      </c>
      <c r="Q42" s="326" t="s">
        <v>133</v>
      </c>
      <c r="R42" s="326" t="s">
        <v>133</v>
      </c>
      <c r="S42" s="326" t="s">
        <v>133</v>
      </c>
    </row>
    <row r="43" spans="1:19" ht="12.75">
      <c r="A43" s="50" t="s">
        <v>48</v>
      </c>
      <c r="B43" s="323">
        <v>142873</v>
      </c>
      <c r="C43" s="323">
        <v>142918</v>
      </c>
      <c r="D43" s="323">
        <v>142922</v>
      </c>
      <c r="E43" s="277">
        <f>D43-B43</f>
        <v>49</v>
      </c>
      <c r="F43" s="99">
        <v>44276</v>
      </c>
      <c r="G43" s="120">
        <v>56086</v>
      </c>
      <c r="H43" s="324" t="s">
        <v>135</v>
      </c>
      <c r="I43" s="315" t="s">
        <v>81</v>
      </c>
      <c r="J43" s="315" t="s">
        <v>81</v>
      </c>
      <c r="K43" s="330">
        <v>67.97</v>
      </c>
      <c r="L43" s="325">
        <v>68.02</v>
      </c>
      <c r="M43" s="325">
        <v>68.05</v>
      </c>
      <c r="N43" s="39">
        <v>21.8</v>
      </c>
      <c r="O43" s="116">
        <v>9.9</v>
      </c>
      <c r="P43" s="18">
        <v>15.6</v>
      </c>
      <c r="Q43" s="326" t="s">
        <v>133</v>
      </c>
      <c r="R43" s="326" t="s">
        <v>133</v>
      </c>
      <c r="S43" s="326" t="s">
        <v>133</v>
      </c>
    </row>
    <row r="44" spans="1:19" ht="12.75">
      <c r="A44" s="52" t="s">
        <v>49</v>
      </c>
      <c r="B44" s="241">
        <v>1445014</v>
      </c>
      <c r="C44" s="241">
        <f>SUM(C41:C43)</f>
        <v>1461416</v>
      </c>
      <c r="D44" s="241">
        <v>1579979</v>
      </c>
      <c r="E44" s="320">
        <f>D44-B44</f>
        <v>134965</v>
      </c>
      <c r="F44" s="140">
        <f>SUM(F41:F43)</f>
        <v>930621</v>
      </c>
      <c r="G44" s="140">
        <f>SUM(G41:G43)</f>
        <v>605998</v>
      </c>
      <c r="H44" s="137">
        <v>43360</v>
      </c>
      <c r="I44" s="143" t="s">
        <v>131</v>
      </c>
      <c r="J44" s="143" t="s">
        <v>132</v>
      </c>
      <c r="K44" s="331">
        <v>24.55</v>
      </c>
      <c r="L44" s="331">
        <v>24.52</v>
      </c>
      <c r="M44" s="331">
        <v>26.61</v>
      </c>
      <c r="N44" s="185">
        <f>SUM(N42:N43)/2</f>
        <v>21.1</v>
      </c>
      <c r="O44" s="234">
        <f>SUM(O42:O43)/2</f>
        <v>15.100000000000001</v>
      </c>
      <c r="P44" s="31">
        <v>17.9</v>
      </c>
      <c r="Q44" s="143" t="s">
        <v>133</v>
      </c>
      <c r="R44" s="143" t="s">
        <v>133</v>
      </c>
      <c r="S44" s="143" t="s">
        <v>133</v>
      </c>
    </row>
    <row r="45" spans="1:19" ht="12.75">
      <c r="A45" s="53" t="s">
        <v>50</v>
      </c>
      <c r="B45" s="193">
        <f>B39+B44</f>
        <v>11568682</v>
      </c>
      <c r="C45" s="193">
        <f>C39+C44</f>
        <v>11513445</v>
      </c>
      <c r="D45" s="193">
        <f>D39+D44</f>
        <v>10339176</v>
      </c>
      <c r="E45" s="332">
        <f>D45-B45</f>
        <v>-1229506</v>
      </c>
      <c r="F45" s="193">
        <f>F39+F44</f>
        <v>9647815</v>
      </c>
      <c r="G45" s="193">
        <f>G39+G44</f>
        <v>623465</v>
      </c>
      <c r="H45" s="193">
        <f>H39+H44</f>
        <v>50395</v>
      </c>
      <c r="I45" s="193">
        <f>I39+I44</f>
        <v>34005</v>
      </c>
      <c r="J45" s="193">
        <f>J39+J44</f>
        <v>34000</v>
      </c>
      <c r="K45" s="333">
        <v>22.06</v>
      </c>
      <c r="L45" s="333">
        <v>22.1</v>
      </c>
      <c r="M45" s="333">
        <v>20.83</v>
      </c>
      <c r="N45" s="201">
        <v>27.3</v>
      </c>
      <c r="O45" s="201">
        <v>27.6</v>
      </c>
      <c r="P45" s="334">
        <v>24.6</v>
      </c>
      <c r="Q45" s="53">
        <v>9795</v>
      </c>
      <c r="R45" s="335">
        <v>9894</v>
      </c>
      <c r="S45" s="53">
        <v>8700</v>
      </c>
    </row>
    <row r="46" spans="6:12" ht="12.75">
      <c r="F46" s="203"/>
      <c r="J46" s="203"/>
      <c r="L46" s="336"/>
    </row>
    <row r="47" spans="6:10" ht="12.75">
      <c r="F47" s="203"/>
      <c r="J47" s="203"/>
    </row>
    <row r="48" spans="6:10" ht="12.75">
      <c r="F48" s="203"/>
      <c r="J48" s="203"/>
    </row>
    <row r="49" spans="6:10" ht="12.75">
      <c r="F49" s="203"/>
      <c r="J49" s="203"/>
    </row>
    <row r="50" spans="6:10" ht="12.75">
      <c r="F50" s="203"/>
      <c r="J50" s="203"/>
    </row>
    <row r="58" spans="6:10" ht="12.75">
      <c r="F58" s="203"/>
      <c r="J58" s="203"/>
    </row>
    <row r="59" spans="6:10" ht="12.75">
      <c r="F59" s="203"/>
      <c r="J59" s="203"/>
    </row>
    <row r="60" spans="6:10" ht="12.75">
      <c r="F60" s="203"/>
      <c r="J60" s="203"/>
    </row>
    <row r="61" spans="6:10" ht="12.75">
      <c r="F61" s="203"/>
      <c r="J61" s="203"/>
    </row>
    <row r="62" spans="6:10" ht="12.75">
      <c r="F62" s="203"/>
      <c r="J62" s="203"/>
    </row>
    <row r="63" spans="6:10" ht="12.75">
      <c r="F63" s="203"/>
      <c r="J63" s="203"/>
    </row>
    <row r="64" spans="6:10" ht="12.75">
      <c r="F64" s="203"/>
      <c r="J64" s="203"/>
    </row>
    <row r="65" spans="6:10" ht="12.75">
      <c r="F65" s="203"/>
      <c r="J65" s="203"/>
    </row>
    <row r="66" spans="6:10" ht="12.75">
      <c r="F66" s="203"/>
      <c r="J66" s="203"/>
    </row>
    <row r="67" spans="6:10" ht="12.75">
      <c r="F67" s="203"/>
      <c r="J67" s="203"/>
    </row>
    <row r="68" spans="6:10" ht="12.75">
      <c r="F68" s="203"/>
      <c r="J68" s="203"/>
    </row>
    <row r="69" spans="6:10" ht="12.75">
      <c r="F69" s="203"/>
      <c r="J69" s="203"/>
    </row>
    <row r="70" spans="6:10" ht="12.75">
      <c r="F70" s="203"/>
      <c r="J70" s="203"/>
    </row>
    <row r="71" spans="6:10" ht="12.75">
      <c r="F71" s="203"/>
      <c r="J71" s="203"/>
    </row>
    <row r="72" spans="6:10" ht="12.75">
      <c r="F72" s="203"/>
      <c r="J72" s="203"/>
    </row>
    <row r="73" spans="6:10" ht="12.75">
      <c r="F73" s="203"/>
      <c r="J73" s="203"/>
    </row>
    <row r="74" spans="6:10" ht="12.75">
      <c r="F74" s="203"/>
      <c r="J74" s="203"/>
    </row>
    <row r="75" spans="6:10" ht="12.75">
      <c r="F75" s="203"/>
      <c r="J75" s="203"/>
    </row>
    <row r="76" spans="6:10" ht="12.75">
      <c r="F76" s="203"/>
      <c r="J76" s="203"/>
    </row>
    <row r="77" spans="6:10" ht="12.75">
      <c r="F77" s="203"/>
      <c r="J77" s="203"/>
    </row>
    <row r="78" spans="6:10" ht="12.75">
      <c r="F78" s="203"/>
      <c r="J78" s="203"/>
    </row>
    <row r="79" spans="6:10" ht="12.75">
      <c r="F79" s="203"/>
      <c r="J79" s="203"/>
    </row>
    <row r="80" spans="6:10" ht="12.75">
      <c r="F80" s="203"/>
      <c r="J80" s="203"/>
    </row>
    <row r="81" spans="6:10" ht="12.75">
      <c r="F81" s="203"/>
      <c r="J81" s="203"/>
    </row>
    <row r="82" spans="6:10" ht="12.75">
      <c r="F82" s="203"/>
      <c r="J82" s="203"/>
    </row>
    <row r="83" spans="6:10" ht="12.75">
      <c r="F83" s="203"/>
      <c r="J83" s="203"/>
    </row>
    <row r="84" spans="6:10" ht="12.75">
      <c r="F84" s="203"/>
      <c r="J84" s="203"/>
    </row>
    <row r="85" spans="6:10" ht="12.75">
      <c r="F85" s="203"/>
      <c r="J85" s="203"/>
    </row>
    <row r="86" spans="6:10" ht="12.75">
      <c r="F86" s="203"/>
      <c r="J86" s="203"/>
    </row>
    <row r="87" spans="6:10" ht="12.75">
      <c r="F87" s="203"/>
      <c r="J87" s="203"/>
    </row>
    <row r="88" spans="6:10" ht="12.75">
      <c r="F88" s="203"/>
      <c r="J88" s="203"/>
    </row>
    <row r="89" spans="6:10" ht="12.75">
      <c r="F89" s="203"/>
      <c r="J89" s="203"/>
    </row>
    <row r="90" spans="6:10" ht="12.75">
      <c r="F90" s="203"/>
      <c r="J90" s="203"/>
    </row>
    <row r="91" spans="6:10" ht="12.75">
      <c r="F91" s="203"/>
      <c r="J91" s="203"/>
    </row>
    <row r="92" spans="6:10" ht="12.75">
      <c r="F92" s="203"/>
      <c r="J92" s="203"/>
    </row>
    <row r="93" spans="6:10" ht="12.75">
      <c r="F93" s="203"/>
      <c r="J93" s="203"/>
    </row>
    <row r="94" spans="6:10" ht="12.75">
      <c r="F94" s="203"/>
      <c r="J94" s="203"/>
    </row>
    <row r="95" spans="6:10" ht="12.75">
      <c r="F95" s="203"/>
      <c r="J95" s="203"/>
    </row>
    <row r="96" spans="6:10" ht="12.75">
      <c r="F96" s="203"/>
      <c r="J96" s="203"/>
    </row>
    <row r="97" spans="6:10" ht="12.75">
      <c r="F97" s="203"/>
      <c r="J97" s="203"/>
    </row>
    <row r="98" spans="6:10" ht="12.75">
      <c r="F98" s="203"/>
      <c r="J98" s="203"/>
    </row>
    <row r="99" spans="6:10" ht="12.75">
      <c r="F99" s="203"/>
      <c r="J99" s="203"/>
    </row>
    <row r="100" spans="6:10" ht="12.75">
      <c r="F100" s="203"/>
      <c r="J100" s="203"/>
    </row>
    <row r="101" spans="6:10" ht="12.75">
      <c r="F101" s="203"/>
      <c r="J101" s="203"/>
    </row>
  </sheetData>
  <sheetProtection selectLockedCells="1" selectUnlockedCells="1"/>
  <mergeCells count="12">
    <mergeCell ref="A1:J1"/>
    <mergeCell ref="A2:A4"/>
    <mergeCell ref="B2:E3"/>
    <mergeCell ref="F2:H2"/>
    <mergeCell ref="I2:J3"/>
    <mergeCell ref="K2:P2"/>
    <mergeCell ref="Q2:S3"/>
    <mergeCell ref="F3:F4"/>
    <mergeCell ref="G3:G4"/>
    <mergeCell ref="H3:H4"/>
    <mergeCell ref="K3:M3"/>
    <mergeCell ref="N3:P3"/>
  </mergeCells>
  <printOptions/>
  <pageMargins left="0.19652777777777777" right="0.19652777777777777" top="0.07847222222222222" bottom="0.19652777777777777" header="0" footer="0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7"/>
  <sheetViews>
    <sheetView zoomScale="89" zoomScaleNormal="89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41" sqref="A41"/>
    </sheetView>
  </sheetViews>
  <sheetFormatPr defaultColWidth="9.140625" defaultRowHeight="12.75"/>
  <cols>
    <col min="1" max="1" width="21.140625" style="0" customWidth="1"/>
    <col min="2" max="2" width="6.00390625" style="0" customWidth="1"/>
    <col min="3" max="6" width="5.8515625" style="0" customWidth="1"/>
    <col min="7" max="7" width="8.7109375" style="0" customWidth="1"/>
    <col min="8" max="8" width="5.57421875" style="0" customWidth="1"/>
    <col min="9" max="9" width="8.7109375" style="0" customWidth="1"/>
    <col min="10" max="10" width="5.8515625" style="0" customWidth="1"/>
    <col min="11" max="11" width="8.7109375" style="0" customWidth="1"/>
    <col min="12" max="14" width="5.8515625" style="0" customWidth="1"/>
    <col min="15" max="20" width="6.421875" style="0" customWidth="1"/>
    <col min="21" max="21" width="6.7109375" style="0" customWidth="1"/>
    <col min="22" max="22" width="6.57421875" style="0" customWidth="1"/>
    <col min="23" max="23" width="6.421875" style="0" customWidth="1"/>
    <col min="24" max="24" width="8.00390625" style="0" customWidth="1"/>
    <col min="25" max="28" width="6.421875" style="0" customWidth="1"/>
  </cols>
  <sheetData>
    <row r="1" spans="1:28" s="4" customFormat="1" ht="17.2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74"/>
      <c r="R1" s="274"/>
      <c r="S1" s="275"/>
      <c r="T1" s="275"/>
      <c r="U1" s="275"/>
      <c r="V1" s="275"/>
      <c r="W1" s="275"/>
      <c r="X1" s="275"/>
      <c r="Y1" s="275"/>
      <c r="Z1" s="275"/>
      <c r="AA1" s="275"/>
      <c r="AB1" s="247"/>
    </row>
    <row r="2" spans="1:28" s="4" customFormat="1" ht="17.25" customHeight="1">
      <c r="A2" s="5" t="s">
        <v>137</v>
      </c>
      <c r="B2" s="5" t="s">
        <v>138</v>
      </c>
      <c r="C2" s="5"/>
      <c r="D2" s="5"/>
      <c r="E2" s="5"/>
      <c r="F2" s="5" t="s">
        <v>139</v>
      </c>
      <c r="G2" s="5"/>
      <c r="H2" s="5"/>
      <c r="I2" s="5"/>
      <c r="J2" s="5"/>
      <c r="K2" s="5"/>
      <c r="L2" s="5"/>
      <c r="M2" s="5"/>
      <c r="N2" s="5"/>
      <c r="O2" s="5" t="s">
        <v>140</v>
      </c>
      <c r="P2" s="5"/>
      <c r="Q2" s="5"/>
      <c r="R2" s="5"/>
      <c r="S2" s="5" t="s">
        <v>5</v>
      </c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12" customHeight="1">
      <c r="A3" s="5"/>
      <c r="B3" s="5"/>
      <c r="C3" s="5"/>
      <c r="D3" s="5"/>
      <c r="E3" s="5"/>
      <c r="F3" s="5" t="s">
        <v>141</v>
      </c>
      <c r="G3" s="5"/>
      <c r="H3" s="5"/>
      <c r="I3" s="5"/>
      <c r="J3" s="5"/>
      <c r="K3" s="5"/>
      <c r="L3" s="5" t="s">
        <v>142</v>
      </c>
      <c r="M3" s="5"/>
      <c r="N3" s="5"/>
      <c r="O3" s="5"/>
      <c r="P3" s="5"/>
      <c r="Q3" s="5"/>
      <c r="R3" s="5"/>
      <c r="S3" s="5" t="s">
        <v>89</v>
      </c>
      <c r="T3" s="5"/>
      <c r="U3" s="5"/>
      <c r="V3" s="5"/>
      <c r="W3" s="5"/>
      <c r="X3" s="5"/>
      <c r="Y3" s="5"/>
      <c r="Z3" s="5" t="s">
        <v>143</v>
      </c>
      <c r="AA3" s="5"/>
      <c r="AB3" s="5"/>
    </row>
    <row r="4" spans="1:28" s="6" customFormat="1" ht="3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6" customFormat="1" ht="14.25" customHeight="1">
      <c r="A5" s="5"/>
      <c r="B5" s="5">
        <v>2018</v>
      </c>
      <c r="C5" s="5">
        <v>2019</v>
      </c>
      <c r="D5" s="5">
        <v>2020</v>
      </c>
      <c r="E5" s="337" t="s">
        <v>9</v>
      </c>
      <c r="F5" s="5">
        <v>2018</v>
      </c>
      <c r="G5" s="5"/>
      <c r="H5" s="5">
        <v>2019</v>
      </c>
      <c r="I5" s="5"/>
      <c r="J5" s="5">
        <v>2020</v>
      </c>
      <c r="K5" s="5"/>
      <c r="L5" s="338" t="s">
        <v>144</v>
      </c>
      <c r="M5" s="338" t="s">
        <v>145</v>
      </c>
      <c r="N5" s="338" t="s">
        <v>146</v>
      </c>
      <c r="O5" s="5">
        <v>2018</v>
      </c>
      <c r="P5" s="5">
        <v>2019</v>
      </c>
      <c r="Q5" s="5">
        <v>2020</v>
      </c>
      <c r="R5" s="338" t="s">
        <v>9</v>
      </c>
      <c r="S5" s="5">
        <v>2018</v>
      </c>
      <c r="T5" s="5"/>
      <c r="U5" s="5">
        <v>2019</v>
      </c>
      <c r="V5" s="5"/>
      <c r="W5" s="5">
        <v>2020</v>
      </c>
      <c r="X5" s="5"/>
      <c r="Y5" s="338" t="s">
        <v>9</v>
      </c>
      <c r="Z5" s="338" t="s">
        <v>144</v>
      </c>
      <c r="AA5" s="338" t="s">
        <v>145</v>
      </c>
      <c r="AB5" s="338" t="s">
        <v>146</v>
      </c>
    </row>
    <row r="6" spans="1:28" s="341" customFormat="1" ht="9" customHeight="1">
      <c r="A6" s="5"/>
      <c r="B6" s="87" t="s">
        <v>147</v>
      </c>
      <c r="C6" s="87"/>
      <c r="D6" s="87"/>
      <c r="E6" s="87"/>
      <c r="F6" s="87" t="s">
        <v>147</v>
      </c>
      <c r="G6" s="87" t="s">
        <v>52</v>
      </c>
      <c r="H6" s="87" t="s">
        <v>147</v>
      </c>
      <c r="I6" s="87" t="s">
        <v>52</v>
      </c>
      <c r="J6" s="339" t="s">
        <v>147</v>
      </c>
      <c r="K6" s="215" t="s">
        <v>52</v>
      </c>
      <c r="L6" s="340" t="s">
        <v>147</v>
      </c>
      <c r="M6" s="340"/>
      <c r="N6" s="340"/>
      <c r="O6" s="87" t="s">
        <v>96</v>
      </c>
      <c r="P6" s="87"/>
      <c r="Q6" s="87"/>
      <c r="R6" s="87"/>
      <c r="S6" s="87" t="s">
        <v>96</v>
      </c>
      <c r="T6" s="87" t="s">
        <v>52</v>
      </c>
      <c r="U6" s="87" t="s">
        <v>96</v>
      </c>
      <c r="V6" s="87" t="s">
        <v>52</v>
      </c>
      <c r="W6" s="87" t="s">
        <v>96</v>
      </c>
      <c r="X6" s="87" t="s">
        <v>52</v>
      </c>
      <c r="Y6" s="87" t="s">
        <v>96</v>
      </c>
      <c r="Z6" s="87"/>
      <c r="AA6" s="87"/>
      <c r="AB6" s="87"/>
    </row>
    <row r="7" spans="1:28" s="6" customFormat="1" ht="18.75" customHeight="1">
      <c r="A7" s="55" t="s">
        <v>10</v>
      </c>
      <c r="B7" s="342"/>
      <c r="C7" s="342"/>
      <c r="D7" s="342"/>
      <c r="E7" s="90"/>
      <c r="F7" s="90"/>
      <c r="G7" s="90"/>
      <c r="H7" s="90"/>
      <c r="I7" s="90"/>
      <c r="J7" s="217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57"/>
    </row>
    <row r="8" spans="1:28" s="6" customFormat="1" ht="12.75">
      <c r="A8" s="58" t="s">
        <v>11</v>
      </c>
      <c r="B8" s="105">
        <v>14</v>
      </c>
      <c r="C8" s="105">
        <v>14</v>
      </c>
      <c r="D8" s="105">
        <v>13</v>
      </c>
      <c r="E8" s="101">
        <f aca="true" t="shared" si="0" ref="E8:E41">D8-B8</f>
        <v>-1</v>
      </c>
      <c r="F8" s="106">
        <v>9</v>
      </c>
      <c r="G8" s="220">
        <v>0.643</v>
      </c>
      <c r="H8" s="106">
        <v>9</v>
      </c>
      <c r="I8" s="220">
        <f aca="true" t="shared" si="1" ref="I8:I31">H8/C8</f>
        <v>0.6428571428571429</v>
      </c>
      <c r="J8" s="105">
        <v>7</v>
      </c>
      <c r="K8" s="100">
        <f aca="true" t="shared" si="2" ref="K8:K41">J8/D8</f>
        <v>0.5384615384615384</v>
      </c>
      <c r="L8" s="106">
        <v>0</v>
      </c>
      <c r="M8" s="106">
        <v>0</v>
      </c>
      <c r="N8" s="224">
        <v>0</v>
      </c>
      <c r="O8" s="222">
        <v>280</v>
      </c>
      <c r="P8" s="222">
        <v>300</v>
      </c>
      <c r="Q8" s="222">
        <v>250</v>
      </c>
      <c r="R8" s="223">
        <f aca="true" t="shared" si="3" ref="R8:R41">Q8-O8</f>
        <v>-30</v>
      </c>
      <c r="S8" s="343">
        <v>160</v>
      </c>
      <c r="T8" s="344">
        <v>57.1</v>
      </c>
      <c r="U8" s="343">
        <v>170</v>
      </c>
      <c r="V8" s="344">
        <f aca="true" t="shared" si="4" ref="V8:V31">U8/P8*100</f>
        <v>56.666666666666664</v>
      </c>
      <c r="W8" s="345">
        <v>121</v>
      </c>
      <c r="X8" s="346">
        <f aca="true" t="shared" si="5" ref="X8:X41">W8/Q8</f>
        <v>0.484</v>
      </c>
      <c r="Y8" s="347">
        <f aca="true" t="shared" si="6" ref="Y8:Y41">W8-S8</f>
        <v>-39</v>
      </c>
      <c r="Z8" s="105">
        <v>0</v>
      </c>
      <c r="AA8" s="123">
        <v>0</v>
      </c>
      <c r="AB8" s="18">
        <v>0</v>
      </c>
    </row>
    <row r="9" spans="1:28" s="6" customFormat="1" ht="12.75">
      <c r="A9" s="58" t="s">
        <v>12</v>
      </c>
      <c r="B9" s="348">
        <v>26</v>
      </c>
      <c r="C9" s="348">
        <v>26</v>
      </c>
      <c r="D9" s="348">
        <v>26</v>
      </c>
      <c r="E9" s="101">
        <f t="shared" si="0"/>
        <v>0</v>
      </c>
      <c r="F9" s="106">
        <v>14</v>
      </c>
      <c r="G9" s="220">
        <v>0.5379999999999999</v>
      </c>
      <c r="H9" s="106">
        <v>14</v>
      </c>
      <c r="I9" s="220">
        <f t="shared" si="1"/>
        <v>0.5384615384615384</v>
      </c>
      <c r="J9" s="105">
        <v>14</v>
      </c>
      <c r="K9" s="100">
        <f t="shared" si="2"/>
        <v>0.5384615384615384</v>
      </c>
      <c r="L9" s="106">
        <v>1</v>
      </c>
      <c r="M9" s="106">
        <v>2</v>
      </c>
      <c r="N9" s="348">
        <v>2</v>
      </c>
      <c r="O9" s="222">
        <v>479</v>
      </c>
      <c r="P9" s="222">
        <v>479</v>
      </c>
      <c r="Q9" s="222">
        <v>479</v>
      </c>
      <c r="R9" s="223">
        <f t="shared" si="3"/>
        <v>0</v>
      </c>
      <c r="S9" s="343">
        <v>265</v>
      </c>
      <c r="T9" s="344">
        <v>55.3</v>
      </c>
      <c r="U9" s="343">
        <v>265</v>
      </c>
      <c r="V9" s="344">
        <f t="shared" si="4"/>
        <v>55.323590814196244</v>
      </c>
      <c r="W9" s="345">
        <v>267</v>
      </c>
      <c r="X9" s="346">
        <f t="shared" si="5"/>
        <v>0.55741127348643</v>
      </c>
      <c r="Y9" s="347">
        <f t="shared" si="6"/>
        <v>2</v>
      </c>
      <c r="Z9" s="105">
        <v>5</v>
      </c>
      <c r="AA9" s="123">
        <v>5</v>
      </c>
      <c r="AB9" s="18">
        <v>5</v>
      </c>
    </row>
    <row r="10" spans="1:28" s="6" customFormat="1" ht="12.75">
      <c r="A10" s="58" t="s">
        <v>13</v>
      </c>
      <c r="B10" s="105">
        <v>36</v>
      </c>
      <c r="C10" s="105">
        <v>37</v>
      </c>
      <c r="D10" s="105">
        <v>37</v>
      </c>
      <c r="E10" s="101">
        <f t="shared" si="0"/>
        <v>1</v>
      </c>
      <c r="F10" s="106">
        <v>21</v>
      </c>
      <c r="G10" s="220">
        <v>0.583</v>
      </c>
      <c r="H10" s="106">
        <v>21</v>
      </c>
      <c r="I10" s="220">
        <f t="shared" si="1"/>
        <v>0.5675675675675675</v>
      </c>
      <c r="J10" s="105">
        <v>21</v>
      </c>
      <c r="K10" s="100">
        <f t="shared" si="2"/>
        <v>0.5675675675675675</v>
      </c>
      <c r="L10" s="106">
        <v>0</v>
      </c>
      <c r="M10" s="106">
        <v>0</v>
      </c>
      <c r="N10" s="223">
        <v>16</v>
      </c>
      <c r="O10" s="222">
        <v>648</v>
      </c>
      <c r="P10" s="222">
        <v>663</v>
      </c>
      <c r="Q10" s="222">
        <v>556</v>
      </c>
      <c r="R10" s="223">
        <f t="shared" si="3"/>
        <v>-92</v>
      </c>
      <c r="S10" s="343">
        <v>371</v>
      </c>
      <c r="T10" s="344">
        <v>57.3</v>
      </c>
      <c r="U10" s="343">
        <v>378</v>
      </c>
      <c r="V10" s="344">
        <f t="shared" si="4"/>
        <v>57.01357466063348</v>
      </c>
      <c r="W10" s="345">
        <v>305</v>
      </c>
      <c r="X10" s="346">
        <f t="shared" si="5"/>
        <v>0.5485611510791367</v>
      </c>
      <c r="Y10" s="347">
        <f t="shared" si="6"/>
        <v>-66</v>
      </c>
      <c r="Z10" s="105">
        <v>0</v>
      </c>
      <c r="AA10" s="123">
        <v>0</v>
      </c>
      <c r="AB10" s="128">
        <v>0</v>
      </c>
    </row>
    <row r="11" spans="1:28" s="6" customFormat="1" ht="12.75">
      <c r="A11" s="58" t="s">
        <v>14</v>
      </c>
      <c r="B11" s="105">
        <v>17</v>
      </c>
      <c r="C11" s="105">
        <v>17</v>
      </c>
      <c r="D11" s="105">
        <v>17</v>
      </c>
      <c r="E11" s="101">
        <f t="shared" si="0"/>
        <v>0</v>
      </c>
      <c r="F11" s="106">
        <v>10</v>
      </c>
      <c r="G11" s="220">
        <v>0.588</v>
      </c>
      <c r="H11" s="106">
        <v>10</v>
      </c>
      <c r="I11" s="220">
        <f t="shared" si="1"/>
        <v>0.5882352941176471</v>
      </c>
      <c r="J11" s="105">
        <v>8</v>
      </c>
      <c r="K11" s="100">
        <f t="shared" si="2"/>
        <v>0.47058823529411764</v>
      </c>
      <c r="L11" s="106">
        <v>0</v>
      </c>
      <c r="M11" s="106">
        <v>0</v>
      </c>
      <c r="N11" s="224">
        <v>0</v>
      </c>
      <c r="O11" s="222">
        <v>255</v>
      </c>
      <c r="P11" s="222">
        <v>260</v>
      </c>
      <c r="Q11" s="222">
        <v>270</v>
      </c>
      <c r="R11" s="223">
        <f t="shared" si="3"/>
        <v>15</v>
      </c>
      <c r="S11" s="343">
        <v>142</v>
      </c>
      <c r="T11" s="344">
        <v>55.7</v>
      </c>
      <c r="U11" s="343">
        <v>142</v>
      </c>
      <c r="V11" s="344">
        <f t="shared" si="4"/>
        <v>54.61538461538461</v>
      </c>
      <c r="W11" s="345">
        <v>152</v>
      </c>
      <c r="X11" s="346">
        <f t="shared" si="5"/>
        <v>0.562962962962963</v>
      </c>
      <c r="Y11" s="347">
        <f t="shared" si="6"/>
        <v>10</v>
      </c>
      <c r="Z11" s="105">
        <v>0</v>
      </c>
      <c r="AA11" s="123">
        <v>0</v>
      </c>
      <c r="AB11" s="18">
        <v>0</v>
      </c>
    </row>
    <row r="12" spans="1:28" s="6" customFormat="1" ht="12.75">
      <c r="A12" s="58" t="s">
        <v>15</v>
      </c>
      <c r="B12" s="349">
        <v>19</v>
      </c>
      <c r="C12" s="349">
        <v>19</v>
      </c>
      <c r="D12" s="349">
        <v>19</v>
      </c>
      <c r="E12" s="101">
        <f t="shared" si="0"/>
        <v>0</v>
      </c>
      <c r="F12" s="106">
        <v>12</v>
      </c>
      <c r="G12" s="220">
        <v>0.632</v>
      </c>
      <c r="H12" s="106">
        <v>12</v>
      </c>
      <c r="I12" s="220">
        <f t="shared" si="1"/>
        <v>0.631578947368421</v>
      </c>
      <c r="J12" s="105">
        <v>12</v>
      </c>
      <c r="K12" s="100">
        <f t="shared" si="2"/>
        <v>0.631578947368421</v>
      </c>
      <c r="L12" s="106">
        <v>0</v>
      </c>
      <c r="M12" s="106">
        <v>0</v>
      </c>
      <c r="N12" s="224">
        <v>0</v>
      </c>
      <c r="O12" s="350">
        <v>510</v>
      </c>
      <c r="P12" s="350">
        <v>509</v>
      </c>
      <c r="Q12" s="350">
        <v>498</v>
      </c>
      <c r="R12" s="223">
        <f t="shared" si="3"/>
        <v>-12</v>
      </c>
      <c r="S12" s="351">
        <v>320</v>
      </c>
      <c r="T12" s="352">
        <v>62.7</v>
      </c>
      <c r="U12" s="351">
        <v>320</v>
      </c>
      <c r="V12" s="344">
        <f t="shared" si="4"/>
        <v>62.86836935166994</v>
      </c>
      <c r="W12" s="345">
        <v>307</v>
      </c>
      <c r="X12" s="346">
        <f t="shared" si="5"/>
        <v>0.6164658634538153</v>
      </c>
      <c r="Y12" s="347">
        <f t="shared" si="6"/>
        <v>-13</v>
      </c>
      <c r="Z12" s="105">
        <v>0</v>
      </c>
      <c r="AA12" s="123">
        <v>0</v>
      </c>
      <c r="AB12" s="353">
        <v>15</v>
      </c>
    </row>
    <row r="13" spans="1:28" s="6" customFormat="1" ht="12.75">
      <c r="A13" s="58" t="s">
        <v>16</v>
      </c>
      <c r="B13" s="105">
        <v>38</v>
      </c>
      <c r="C13" s="105">
        <v>39</v>
      </c>
      <c r="D13" s="105">
        <v>39</v>
      </c>
      <c r="E13" s="101">
        <f t="shared" si="0"/>
        <v>1</v>
      </c>
      <c r="F13" s="106">
        <v>26</v>
      </c>
      <c r="G13" s="220">
        <v>0.684</v>
      </c>
      <c r="H13" s="106">
        <v>26</v>
      </c>
      <c r="I13" s="220">
        <f t="shared" si="1"/>
        <v>0.6666666666666666</v>
      </c>
      <c r="J13" s="105">
        <v>26</v>
      </c>
      <c r="K13" s="100">
        <f t="shared" si="2"/>
        <v>0.6666666666666666</v>
      </c>
      <c r="L13" s="106">
        <v>14</v>
      </c>
      <c r="M13" s="106">
        <v>14</v>
      </c>
      <c r="N13" s="224">
        <v>0</v>
      </c>
      <c r="O13" s="222">
        <v>518</v>
      </c>
      <c r="P13" s="222">
        <v>542</v>
      </c>
      <c r="Q13" s="222">
        <v>509</v>
      </c>
      <c r="R13" s="223">
        <f t="shared" si="3"/>
        <v>-9</v>
      </c>
      <c r="S13" s="343">
        <v>390</v>
      </c>
      <c r="T13" s="344">
        <v>75.3</v>
      </c>
      <c r="U13" s="343">
        <v>390</v>
      </c>
      <c r="V13" s="344">
        <f t="shared" si="4"/>
        <v>71.95571955719558</v>
      </c>
      <c r="W13" s="345">
        <v>409</v>
      </c>
      <c r="X13" s="346">
        <f t="shared" si="5"/>
        <v>0.8035363457760314</v>
      </c>
      <c r="Y13" s="347">
        <f t="shared" si="6"/>
        <v>19</v>
      </c>
      <c r="Z13" s="105">
        <v>9</v>
      </c>
      <c r="AA13" s="123">
        <v>14</v>
      </c>
      <c r="AB13" s="18">
        <v>8</v>
      </c>
    </row>
    <row r="14" spans="1:28" s="6" customFormat="1" ht="12.75">
      <c r="A14" s="58" t="s">
        <v>17</v>
      </c>
      <c r="B14" s="105">
        <v>31</v>
      </c>
      <c r="C14" s="105">
        <v>26</v>
      </c>
      <c r="D14" s="101">
        <v>25</v>
      </c>
      <c r="E14" s="101">
        <f t="shared" si="0"/>
        <v>-6</v>
      </c>
      <c r="F14" s="106">
        <v>22</v>
      </c>
      <c r="G14" s="220">
        <v>0.71</v>
      </c>
      <c r="H14" s="106">
        <v>17</v>
      </c>
      <c r="I14" s="220">
        <f t="shared" si="1"/>
        <v>0.6538461538461539</v>
      </c>
      <c r="J14" s="105">
        <v>17</v>
      </c>
      <c r="K14" s="100">
        <f t="shared" si="2"/>
        <v>0.68</v>
      </c>
      <c r="L14" s="106">
        <v>4</v>
      </c>
      <c r="M14" s="106">
        <v>4</v>
      </c>
      <c r="N14" s="224">
        <v>4</v>
      </c>
      <c r="O14" s="222">
        <v>428</v>
      </c>
      <c r="P14" s="222">
        <v>396</v>
      </c>
      <c r="Q14" s="222">
        <v>393</v>
      </c>
      <c r="R14" s="223">
        <f t="shared" si="3"/>
        <v>-35</v>
      </c>
      <c r="S14" s="343">
        <v>326</v>
      </c>
      <c r="T14" s="344">
        <v>76.2</v>
      </c>
      <c r="U14" s="343">
        <v>301</v>
      </c>
      <c r="V14" s="344">
        <f t="shared" si="4"/>
        <v>76.01010101010101</v>
      </c>
      <c r="W14" s="345">
        <v>297</v>
      </c>
      <c r="X14" s="346">
        <f t="shared" si="5"/>
        <v>0.7557251908396947</v>
      </c>
      <c r="Y14" s="347">
        <f t="shared" si="6"/>
        <v>-29</v>
      </c>
      <c r="Z14" s="105">
        <v>7</v>
      </c>
      <c r="AA14" s="123">
        <v>5</v>
      </c>
      <c r="AB14" s="18">
        <v>5</v>
      </c>
    </row>
    <row r="15" spans="1:28" s="6" customFormat="1" ht="12.75">
      <c r="A15" s="58" t="s">
        <v>18</v>
      </c>
      <c r="B15" s="105">
        <v>46</v>
      </c>
      <c r="C15" s="105">
        <v>46</v>
      </c>
      <c r="D15" s="101">
        <v>46</v>
      </c>
      <c r="E15" s="101">
        <f t="shared" si="0"/>
        <v>0</v>
      </c>
      <c r="F15" s="106">
        <v>24</v>
      </c>
      <c r="G15" s="220">
        <v>0.522</v>
      </c>
      <c r="H15" s="106">
        <v>24</v>
      </c>
      <c r="I15" s="220">
        <f t="shared" si="1"/>
        <v>0.5217391304347826</v>
      </c>
      <c r="J15" s="105">
        <v>24</v>
      </c>
      <c r="K15" s="100">
        <f t="shared" si="2"/>
        <v>0.5217391304347826</v>
      </c>
      <c r="L15" s="106">
        <v>0</v>
      </c>
      <c r="M15" s="106">
        <v>0</v>
      </c>
      <c r="N15" s="224">
        <v>0</v>
      </c>
      <c r="O15" s="222">
        <v>650</v>
      </c>
      <c r="P15" s="222">
        <v>650</v>
      </c>
      <c r="Q15" s="222">
        <v>577</v>
      </c>
      <c r="R15" s="223">
        <f t="shared" si="3"/>
        <v>-73</v>
      </c>
      <c r="S15" s="343">
        <v>370</v>
      </c>
      <c r="T15" s="344">
        <v>56.9</v>
      </c>
      <c r="U15" s="343">
        <v>370</v>
      </c>
      <c r="V15" s="344">
        <f t="shared" si="4"/>
        <v>56.92307692307692</v>
      </c>
      <c r="W15" s="345">
        <v>370</v>
      </c>
      <c r="X15" s="346">
        <f t="shared" si="5"/>
        <v>0.6412478336221837</v>
      </c>
      <c r="Y15" s="347">
        <f t="shared" si="6"/>
        <v>0</v>
      </c>
      <c r="Z15" s="105">
        <v>0</v>
      </c>
      <c r="AA15" s="123">
        <v>0</v>
      </c>
      <c r="AB15" s="18">
        <v>0</v>
      </c>
    </row>
    <row r="16" spans="1:28" s="355" customFormat="1" ht="12.75">
      <c r="A16" s="58" t="s">
        <v>19</v>
      </c>
      <c r="B16" s="348">
        <v>41</v>
      </c>
      <c r="C16" s="348">
        <v>41</v>
      </c>
      <c r="D16" s="354">
        <v>38</v>
      </c>
      <c r="E16" s="101">
        <f t="shared" si="0"/>
        <v>-3</v>
      </c>
      <c r="F16" s="106">
        <v>32</v>
      </c>
      <c r="G16" s="220">
        <v>0.78</v>
      </c>
      <c r="H16" s="106">
        <v>32</v>
      </c>
      <c r="I16" s="220">
        <f t="shared" si="1"/>
        <v>0.7804878048780488</v>
      </c>
      <c r="J16" s="105">
        <v>29</v>
      </c>
      <c r="K16" s="100">
        <f t="shared" si="2"/>
        <v>0.7631578947368421</v>
      </c>
      <c r="L16" s="106">
        <v>2</v>
      </c>
      <c r="M16" s="106">
        <v>2</v>
      </c>
      <c r="N16" s="224">
        <v>2</v>
      </c>
      <c r="O16" s="222">
        <v>535</v>
      </c>
      <c r="P16" s="222">
        <v>532</v>
      </c>
      <c r="Q16" s="222">
        <v>470</v>
      </c>
      <c r="R16" s="223">
        <f t="shared" si="3"/>
        <v>-65</v>
      </c>
      <c r="S16" s="343">
        <v>413</v>
      </c>
      <c r="T16" s="344">
        <v>77.2</v>
      </c>
      <c r="U16" s="343">
        <v>413</v>
      </c>
      <c r="V16" s="344">
        <f t="shared" si="4"/>
        <v>77.63157894736842</v>
      </c>
      <c r="W16" s="345">
        <v>366</v>
      </c>
      <c r="X16" s="346">
        <f t="shared" si="5"/>
        <v>0.7787234042553192</v>
      </c>
      <c r="Y16" s="347">
        <f t="shared" si="6"/>
        <v>-47</v>
      </c>
      <c r="Z16" s="105">
        <v>25</v>
      </c>
      <c r="AA16" s="123">
        <v>25</v>
      </c>
      <c r="AB16" s="18">
        <v>25</v>
      </c>
    </row>
    <row r="17" spans="1:28" s="6" customFormat="1" ht="12.75">
      <c r="A17" s="58" t="s">
        <v>20</v>
      </c>
      <c r="B17" s="348">
        <v>19</v>
      </c>
      <c r="C17" s="348">
        <v>19</v>
      </c>
      <c r="D17" s="348">
        <v>19</v>
      </c>
      <c r="E17" s="101">
        <f t="shared" si="0"/>
        <v>0</v>
      </c>
      <c r="F17" s="106">
        <v>10</v>
      </c>
      <c r="G17" s="220">
        <v>0.526</v>
      </c>
      <c r="H17" s="106">
        <v>7</v>
      </c>
      <c r="I17" s="220">
        <f t="shared" si="1"/>
        <v>0.3684210526315789</v>
      </c>
      <c r="J17" s="105">
        <v>8</v>
      </c>
      <c r="K17" s="100">
        <f t="shared" si="2"/>
        <v>0.42105263157894735</v>
      </c>
      <c r="L17" s="106">
        <v>0</v>
      </c>
      <c r="M17" s="106">
        <v>0</v>
      </c>
      <c r="N17" s="224">
        <v>0</v>
      </c>
      <c r="O17" s="222">
        <v>232</v>
      </c>
      <c r="P17" s="222">
        <v>273</v>
      </c>
      <c r="Q17" s="222">
        <v>290</v>
      </c>
      <c r="R17" s="223">
        <f t="shared" si="3"/>
        <v>58</v>
      </c>
      <c r="S17" s="343">
        <v>121</v>
      </c>
      <c r="T17" s="344">
        <v>52.2</v>
      </c>
      <c r="U17" s="343">
        <v>85</v>
      </c>
      <c r="V17" s="344">
        <f t="shared" si="4"/>
        <v>31.135531135531135</v>
      </c>
      <c r="W17" s="345">
        <v>123</v>
      </c>
      <c r="X17" s="346">
        <f t="shared" si="5"/>
        <v>0.4241379310344828</v>
      </c>
      <c r="Y17" s="347">
        <f t="shared" si="6"/>
        <v>2</v>
      </c>
      <c r="Z17" s="105">
        <v>0</v>
      </c>
      <c r="AA17" s="123">
        <v>0</v>
      </c>
      <c r="AB17" s="18">
        <v>7</v>
      </c>
    </row>
    <row r="18" spans="1:28" s="6" customFormat="1" ht="13.5" customHeight="1">
      <c r="A18" s="58" t="s">
        <v>21</v>
      </c>
      <c r="B18" s="105">
        <v>50</v>
      </c>
      <c r="C18" s="105">
        <v>52</v>
      </c>
      <c r="D18" s="105">
        <v>55</v>
      </c>
      <c r="E18" s="101">
        <f t="shared" si="0"/>
        <v>5</v>
      </c>
      <c r="F18" s="106">
        <v>31</v>
      </c>
      <c r="G18" s="220">
        <v>0.62</v>
      </c>
      <c r="H18" s="106">
        <v>31</v>
      </c>
      <c r="I18" s="220">
        <f t="shared" si="1"/>
        <v>0.5961538461538461</v>
      </c>
      <c r="J18" s="105">
        <v>32</v>
      </c>
      <c r="K18" s="100">
        <f t="shared" si="2"/>
        <v>0.5818181818181818</v>
      </c>
      <c r="L18" s="106">
        <v>6</v>
      </c>
      <c r="M18" s="106">
        <v>6</v>
      </c>
      <c r="N18" s="224">
        <v>6</v>
      </c>
      <c r="O18" s="222">
        <v>578</v>
      </c>
      <c r="P18" s="222">
        <v>618</v>
      </c>
      <c r="Q18" s="222">
        <v>639</v>
      </c>
      <c r="R18" s="223">
        <f t="shared" si="3"/>
        <v>61</v>
      </c>
      <c r="S18" s="343">
        <v>343</v>
      </c>
      <c r="T18" s="344">
        <v>59.3</v>
      </c>
      <c r="U18" s="343">
        <v>343</v>
      </c>
      <c r="V18" s="344">
        <f t="shared" si="4"/>
        <v>55.50161812297735</v>
      </c>
      <c r="W18" s="345">
        <v>349</v>
      </c>
      <c r="X18" s="346">
        <f t="shared" si="5"/>
        <v>0.5461658841940532</v>
      </c>
      <c r="Y18" s="347">
        <f t="shared" si="6"/>
        <v>6</v>
      </c>
      <c r="Z18" s="105">
        <v>12</v>
      </c>
      <c r="AA18" s="123">
        <v>12</v>
      </c>
      <c r="AB18" s="18">
        <v>12</v>
      </c>
    </row>
    <row r="19" spans="1:28" s="6" customFormat="1" ht="12.75">
      <c r="A19" s="58" t="s">
        <v>22</v>
      </c>
      <c r="B19" s="348">
        <v>31</v>
      </c>
      <c r="C19" s="348">
        <v>31</v>
      </c>
      <c r="D19" s="348">
        <v>31</v>
      </c>
      <c r="E19" s="101">
        <f t="shared" si="0"/>
        <v>0</v>
      </c>
      <c r="F19" s="106">
        <v>15</v>
      </c>
      <c r="G19" s="220">
        <v>0.484</v>
      </c>
      <c r="H19" s="106">
        <v>15</v>
      </c>
      <c r="I19" s="220">
        <f t="shared" si="1"/>
        <v>0.4838709677419355</v>
      </c>
      <c r="J19" s="105">
        <v>15</v>
      </c>
      <c r="K19" s="100">
        <f t="shared" si="2"/>
        <v>0.4838709677419355</v>
      </c>
      <c r="L19" s="106">
        <v>1</v>
      </c>
      <c r="M19" s="106">
        <v>1</v>
      </c>
      <c r="N19" s="224">
        <v>0</v>
      </c>
      <c r="O19" s="222">
        <v>491</v>
      </c>
      <c r="P19" s="222">
        <v>491</v>
      </c>
      <c r="Q19" s="222">
        <v>457</v>
      </c>
      <c r="R19" s="223">
        <f t="shared" si="3"/>
        <v>-34</v>
      </c>
      <c r="S19" s="343">
        <v>215</v>
      </c>
      <c r="T19" s="344">
        <v>43.8</v>
      </c>
      <c r="U19" s="343">
        <v>215</v>
      </c>
      <c r="V19" s="344">
        <f t="shared" si="4"/>
        <v>43.78818737270876</v>
      </c>
      <c r="W19" s="345">
        <v>189</v>
      </c>
      <c r="X19" s="346">
        <f t="shared" si="5"/>
        <v>0.4135667396061269</v>
      </c>
      <c r="Y19" s="347">
        <f t="shared" si="6"/>
        <v>-26</v>
      </c>
      <c r="Z19" s="105">
        <v>3</v>
      </c>
      <c r="AA19" s="123">
        <v>3</v>
      </c>
      <c r="AB19" s="128">
        <v>0</v>
      </c>
    </row>
    <row r="20" spans="1:28" s="6" customFormat="1" ht="12.75">
      <c r="A20" s="58" t="s">
        <v>23</v>
      </c>
      <c r="B20" s="105">
        <v>23</v>
      </c>
      <c r="C20" s="105">
        <v>23</v>
      </c>
      <c r="D20" s="105">
        <v>23</v>
      </c>
      <c r="E20" s="101">
        <f t="shared" si="0"/>
        <v>0</v>
      </c>
      <c r="F20" s="106">
        <v>15</v>
      </c>
      <c r="G20" s="220">
        <v>0.652</v>
      </c>
      <c r="H20" s="106">
        <v>15</v>
      </c>
      <c r="I20" s="220">
        <f t="shared" si="1"/>
        <v>0.6521739130434783</v>
      </c>
      <c r="J20" s="105">
        <v>15</v>
      </c>
      <c r="K20" s="100">
        <f t="shared" si="2"/>
        <v>0.6521739130434783</v>
      </c>
      <c r="L20" s="106">
        <v>0</v>
      </c>
      <c r="M20" s="106">
        <v>0</v>
      </c>
      <c r="N20" s="224">
        <v>0</v>
      </c>
      <c r="O20" s="222">
        <v>326</v>
      </c>
      <c r="P20" s="222">
        <v>314</v>
      </c>
      <c r="Q20" s="222">
        <v>311</v>
      </c>
      <c r="R20" s="223">
        <f t="shared" si="3"/>
        <v>-15</v>
      </c>
      <c r="S20" s="343">
        <v>164</v>
      </c>
      <c r="T20" s="344">
        <v>50.3</v>
      </c>
      <c r="U20" s="343">
        <v>156</v>
      </c>
      <c r="V20" s="344">
        <f t="shared" si="4"/>
        <v>49.681528662420384</v>
      </c>
      <c r="W20" s="345">
        <v>155</v>
      </c>
      <c r="X20" s="346">
        <f t="shared" si="5"/>
        <v>0.4983922829581994</v>
      </c>
      <c r="Y20" s="347">
        <f t="shared" si="6"/>
        <v>-9</v>
      </c>
      <c r="Z20" s="105">
        <v>0</v>
      </c>
      <c r="AA20" s="123">
        <v>0</v>
      </c>
      <c r="AB20" s="18">
        <v>0</v>
      </c>
    </row>
    <row r="21" spans="1:28" s="6" customFormat="1" ht="12.75">
      <c r="A21" s="58" t="s">
        <v>24</v>
      </c>
      <c r="B21" s="105">
        <v>16</v>
      </c>
      <c r="C21" s="105">
        <v>16</v>
      </c>
      <c r="D21" s="105">
        <v>16</v>
      </c>
      <c r="E21" s="101">
        <f t="shared" si="0"/>
        <v>0</v>
      </c>
      <c r="F21" s="106">
        <v>10</v>
      </c>
      <c r="G21" s="220">
        <v>0.625</v>
      </c>
      <c r="H21" s="106">
        <v>10</v>
      </c>
      <c r="I21" s="220">
        <f t="shared" si="1"/>
        <v>0.625</v>
      </c>
      <c r="J21" s="105">
        <v>10</v>
      </c>
      <c r="K21" s="100">
        <f t="shared" si="2"/>
        <v>0.625</v>
      </c>
      <c r="L21" s="106">
        <v>1</v>
      </c>
      <c r="M21" s="106">
        <v>1</v>
      </c>
      <c r="N21" s="224">
        <v>0</v>
      </c>
      <c r="O21" s="222">
        <v>268</v>
      </c>
      <c r="P21" s="222">
        <v>282</v>
      </c>
      <c r="Q21" s="222">
        <v>281</v>
      </c>
      <c r="R21" s="223">
        <f t="shared" si="3"/>
        <v>13</v>
      </c>
      <c r="S21" s="343">
        <v>136</v>
      </c>
      <c r="T21" s="344">
        <v>50.7</v>
      </c>
      <c r="U21" s="343">
        <v>159</v>
      </c>
      <c r="V21" s="344">
        <f t="shared" si="4"/>
        <v>56.38297872340425</v>
      </c>
      <c r="W21" s="345">
        <v>157</v>
      </c>
      <c r="X21" s="346">
        <f t="shared" si="5"/>
        <v>0.5587188612099644</v>
      </c>
      <c r="Y21" s="347">
        <f t="shared" si="6"/>
        <v>21</v>
      </c>
      <c r="Z21" s="105">
        <v>1</v>
      </c>
      <c r="AA21" s="123">
        <v>1</v>
      </c>
      <c r="AB21" s="18">
        <v>1</v>
      </c>
    </row>
    <row r="22" spans="1:28" s="6" customFormat="1" ht="12.75">
      <c r="A22" s="58" t="s">
        <v>25</v>
      </c>
      <c r="B22" s="348">
        <v>19</v>
      </c>
      <c r="C22" s="348">
        <v>19</v>
      </c>
      <c r="D22" s="348">
        <v>19</v>
      </c>
      <c r="E22" s="101">
        <f t="shared" si="0"/>
        <v>0</v>
      </c>
      <c r="F22" s="106">
        <v>16</v>
      </c>
      <c r="G22" s="220">
        <v>0.8420000000000001</v>
      </c>
      <c r="H22" s="106">
        <v>16</v>
      </c>
      <c r="I22" s="220">
        <f t="shared" si="1"/>
        <v>0.8421052631578947</v>
      </c>
      <c r="J22" s="105">
        <v>15</v>
      </c>
      <c r="K22" s="100">
        <f t="shared" si="2"/>
        <v>0.7894736842105263</v>
      </c>
      <c r="L22" s="106">
        <v>1</v>
      </c>
      <c r="M22" s="106">
        <v>1</v>
      </c>
      <c r="N22" s="224">
        <v>0</v>
      </c>
      <c r="O22" s="222">
        <v>229</v>
      </c>
      <c r="P22" s="222">
        <v>264</v>
      </c>
      <c r="Q22" s="222">
        <v>210</v>
      </c>
      <c r="R22" s="223">
        <f t="shared" si="3"/>
        <v>-19</v>
      </c>
      <c r="S22" s="343">
        <v>169</v>
      </c>
      <c r="T22" s="344">
        <v>73.8</v>
      </c>
      <c r="U22" s="343">
        <v>163</v>
      </c>
      <c r="V22" s="344">
        <f t="shared" si="4"/>
        <v>61.74242424242424</v>
      </c>
      <c r="W22" s="345">
        <v>153</v>
      </c>
      <c r="X22" s="346">
        <f t="shared" si="5"/>
        <v>0.7285714285714285</v>
      </c>
      <c r="Y22" s="347">
        <f t="shared" si="6"/>
        <v>-16</v>
      </c>
      <c r="Z22" s="105">
        <v>2</v>
      </c>
      <c r="AA22" s="123">
        <v>2</v>
      </c>
      <c r="AB22" s="18">
        <v>0</v>
      </c>
    </row>
    <row r="23" spans="1:28" s="6" customFormat="1" ht="12.75">
      <c r="A23" s="58" t="s">
        <v>26</v>
      </c>
      <c r="B23" s="105">
        <v>30</v>
      </c>
      <c r="C23" s="105">
        <v>29</v>
      </c>
      <c r="D23" s="105">
        <v>28</v>
      </c>
      <c r="E23" s="101">
        <f t="shared" si="0"/>
        <v>-2</v>
      </c>
      <c r="F23" s="106">
        <v>15</v>
      </c>
      <c r="G23" s="220">
        <v>0.5</v>
      </c>
      <c r="H23" s="106">
        <v>13</v>
      </c>
      <c r="I23" s="220">
        <f t="shared" si="1"/>
        <v>0.4482758620689655</v>
      </c>
      <c r="J23" s="105">
        <v>14</v>
      </c>
      <c r="K23" s="100">
        <f t="shared" si="2"/>
        <v>0.5</v>
      </c>
      <c r="L23" s="106">
        <v>0</v>
      </c>
      <c r="M23" s="106">
        <v>0</v>
      </c>
      <c r="N23" s="224">
        <v>0</v>
      </c>
      <c r="O23" s="222">
        <v>335</v>
      </c>
      <c r="P23" s="222">
        <v>325</v>
      </c>
      <c r="Q23" s="222">
        <v>331</v>
      </c>
      <c r="R23" s="223">
        <f t="shared" si="3"/>
        <v>-4</v>
      </c>
      <c r="S23" s="343">
        <v>169</v>
      </c>
      <c r="T23" s="344">
        <v>50.4</v>
      </c>
      <c r="U23" s="343">
        <v>159</v>
      </c>
      <c r="V23" s="344">
        <f t="shared" si="4"/>
        <v>48.92307692307693</v>
      </c>
      <c r="W23" s="345">
        <v>165</v>
      </c>
      <c r="X23" s="346">
        <f t="shared" si="5"/>
        <v>0.4984894259818731</v>
      </c>
      <c r="Y23" s="347">
        <f t="shared" si="6"/>
        <v>-4</v>
      </c>
      <c r="Z23" s="105">
        <v>0</v>
      </c>
      <c r="AA23" s="123">
        <v>0</v>
      </c>
      <c r="AB23" s="18">
        <v>0</v>
      </c>
    </row>
    <row r="24" spans="1:28" s="6" customFormat="1" ht="12.75">
      <c r="A24" s="58" t="s">
        <v>27</v>
      </c>
      <c r="B24" s="105">
        <v>17</v>
      </c>
      <c r="C24" s="105">
        <v>19</v>
      </c>
      <c r="D24" s="105">
        <v>19</v>
      </c>
      <c r="E24" s="101">
        <f t="shared" si="0"/>
        <v>2</v>
      </c>
      <c r="F24" s="106">
        <v>14</v>
      </c>
      <c r="G24" s="220">
        <v>0.823</v>
      </c>
      <c r="H24" s="106">
        <v>16</v>
      </c>
      <c r="I24" s="220">
        <f t="shared" si="1"/>
        <v>0.8421052631578947</v>
      </c>
      <c r="J24" s="105">
        <v>16</v>
      </c>
      <c r="K24" s="100">
        <f t="shared" si="2"/>
        <v>0.8421052631578947</v>
      </c>
      <c r="L24" s="106">
        <v>0</v>
      </c>
      <c r="M24" s="106">
        <v>0</v>
      </c>
      <c r="N24" s="224">
        <v>0</v>
      </c>
      <c r="O24" s="222">
        <v>316</v>
      </c>
      <c r="P24" s="222">
        <v>360</v>
      </c>
      <c r="Q24" s="222">
        <v>362</v>
      </c>
      <c r="R24" s="223">
        <f t="shared" si="3"/>
        <v>46</v>
      </c>
      <c r="S24" s="343">
        <v>258</v>
      </c>
      <c r="T24" s="344">
        <v>81.6</v>
      </c>
      <c r="U24" s="343">
        <v>281</v>
      </c>
      <c r="V24" s="344">
        <f t="shared" si="4"/>
        <v>78.05555555555556</v>
      </c>
      <c r="W24" s="345">
        <v>283</v>
      </c>
      <c r="X24" s="346">
        <f t="shared" si="5"/>
        <v>0.7817679558011049</v>
      </c>
      <c r="Y24" s="347">
        <f t="shared" si="6"/>
        <v>25</v>
      </c>
      <c r="Z24" s="105">
        <v>0</v>
      </c>
      <c r="AA24" s="123">
        <v>0</v>
      </c>
      <c r="AB24" s="18">
        <v>0</v>
      </c>
    </row>
    <row r="25" spans="1:28" s="6" customFormat="1" ht="12.75">
      <c r="A25" s="58" t="s">
        <v>28</v>
      </c>
      <c r="B25" s="348">
        <v>23</v>
      </c>
      <c r="C25" s="348">
        <v>23</v>
      </c>
      <c r="D25" s="348">
        <v>22</v>
      </c>
      <c r="E25" s="101">
        <f t="shared" si="0"/>
        <v>-1</v>
      </c>
      <c r="F25" s="106">
        <v>15</v>
      </c>
      <c r="G25" s="220">
        <v>0.652</v>
      </c>
      <c r="H25" s="106">
        <v>15</v>
      </c>
      <c r="I25" s="220">
        <f t="shared" si="1"/>
        <v>0.6521739130434783</v>
      </c>
      <c r="J25" s="105">
        <v>14</v>
      </c>
      <c r="K25" s="100">
        <f t="shared" si="2"/>
        <v>0.6363636363636364</v>
      </c>
      <c r="L25" s="106">
        <v>7</v>
      </c>
      <c r="M25" s="106">
        <v>8</v>
      </c>
      <c r="N25" s="224">
        <v>8</v>
      </c>
      <c r="O25" s="222">
        <v>278</v>
      </c>
      <c r="P25" s="222">
        <v>279</v>
      </c>
      <c r="Q25" s="222">
        <v>270</v>
      </c>
      <c r="R25" s="223">
        <f t="shared" si="3"/>
        <v>-8</v>
      </c>
      <c r="S25" s="343">
        <v>161</v>
      </c>
      <c r="T25" s="344">
        <v>57.9</v>
      </c>
      <c r="U25" s="343">
        <v>161</v>
      </c>
      <c r="V25" s="344">
        <f t="shared" si="4"/>
        <v>57.70609318996416</v>
      </c>
      <c r="W25" s="345">
        <v>152</v>
      </c>
      <c r="X25" s="346">
        <f t="shared" si="5"/>
        <v>0.562962962962963</v>
      </c>
      <c r="Y25" s="347">
        <f t="shared" si="6"/>
        <v>-9</v>
      </c>
      <c r="Z25" s="105">
        <v>12</v>
      </c>
      <c r="AA25" s="123">
        <v>13</v>
      </c>
      <c r="AB25" s="18">
        <v>13</v>
      </c>
    </row>
    <row r="26" spans="1:28" s="6" customFormat="1" ht="13.5" customHeight="1">
      <c r="A26" s="58" t="s">
        <v>29</v>
      </c>
      <c r="B26" s="105">
        <v>23</v>
      </c>
      <c r="C26" s="105">
        <v>26</v>
      </c>
      <c r="D26" s="105">
        <v>26</v>
      </c>
      <c r="E26" s="101">
        <f t="shared" si="0"/>
        <v>3</v>
      </c>
      <c r="F26" s="106">
        <v>10</v>
      </c>
      <c r="G26" s="220">
        <v>0.435</v>
      </c>
      <c r="H26" s="106">
        <v>12</v>
      </c>
      <c r="I26" s="220">
        <f t="shared" si="1"/>
        <v>0.46153846153846156</v>
      </c>
      <c r="J26" s="105">
        <v>12</v>
      </c>
      <c r="K26" s="100">
        <f t="shared" si="2"/>
        <v>0.46153846153846156</v>
      </c>
      <c r="L26" s="106">
        <v>0</v>
      </c>
      <c r="M26" s="106">
        <v>0</v>
      </c>
      <c r="N26" s="224">
        <v>0</v>
      </c>
      <c r="O26" s="222">
        <v>248</v>
      </c>
      <c r="P26" s="222">
        <v>272</v>
      </c>
      <c r="Q26" s="222">
        <v>272</v>
      </c>
      <c r="R26" s="223">
        <f t="shared" si="3"/>
        <v>24</v>
      </c>
      <c r="S26" s="343">
        <v>100</v>
      </c>
      <c r="T26" s="344">
        <v>40.3</v>
      </c>
      <c r="U26" s="343">
        <v>100</v>
      </c>
      <c r="V26" s="344">
        <f t="shared" si="4"/>
        <v>36.76470588235294</v>
      </c>
      <c r="W26" s="345">
        <v>100</v>
      </c>
      <c r="X26" s="346">
        <f t="shared" si="5"/>
        <v>0.36764705882352944</v>
      </c>
      <c r="Y26" s="347">
        <f t="shared" si="6"/>
        <v>0</v>
      </c>
      <c r="Z26" s="105">
        <v>0</v>
      </c>
      <c r="AA26" s="123">
        <v>0</v>
      </c>
      <c r="AB26" s="18">
        <v>0</v>
      </c>
    </row>
    <row r="27" spans="1:28" s="6" customFormat="1" ht="12.75">
      <c r="A27" s="58" t="s">
        <v>30</v>
      </c>
      <c r="B27" s="105">
        <v>32</v>
      </c>
      <c r="C27" s="105">
        <v>32</v>
      </c>
      <c r="D27" s="105">
        <v>32</v>
      </c>
      <c r="E27" s="101">
        <f t="shared" si="0"/>
        <v>0</v>
      </c>
      <c r="F27" s="106">
        <v>18</v>
      </c>
      <c r="G27" s="220">
        <v>0.563</v>
      </c>
      <c r="H27" s="106">
        <v>18</v>
      </c>
      <c r="I27" s="220">
        <f t="shared" si="1"/>
        <v>0.5625</v>
      </c>
      <c r="J27" s="105">
        <v>20</v>
      </c>
      <c r="K27" s="100">
        <f t="shared" si="2"/>
        <v>0.625</v>
      </c>
      <c r="L27" s="106">
        <v>2</v>
      </c>
      <c r="M27" s="106">
        <v>2</v>
      </c>
      <c r="N27" s="224">
        <v>2</v>
      </c>
      <c r="O27" s="222">
        <v>262</v>
      </c>
      <c r="P27" s="222">
        <v>268</v>
      </c>
      <c r="Q27" s="222">
        <v>207</v>
      </c>
      <c r="R27" s="223">
        <f t="shared" si="3"/>
        <v>-55</v>
      </c>
      <c r="S27" s="343">
        <v>188</v>
      </c>
      <c r="T27" s="344">
        <v>71.8</v>
      </c>
      <c r="U27" s="343">
        <v>190</v>
      </c>
      <c r="V27" s="344">
        <f t="shared" si="4"/>
        <v>70.8955223880597</v>
      </c>
      <c r="W27" s="345">
        <v>111</v>
      </c>
      <c r="X27" s="346">
        <f t="shared" si="5"/>
        <v>0.5362318840579711</v>
      </c>
      <c r="Y27" s="347">
        <f t="shared" si="6"/>
        <v>-77</v>
      </c>
      <c r="Z27" s="105">
        <v>4</v>
      </c>
      <c r="AA27" s="123">
        <v>4</v>
      </c>
      <c r="AB27" s="18">
        <v>4</v>
      </c>
    </row>
    <row r="28" spans="1:28" s="6" customFormat="1" ht="12.75">
      <c r="A28" s="58" t="s">
        <v>31</v>
      </c>
      <c r="B28" s="105">
        <v>56</v>
      </c>
      <c r="C28" s="105">
        <v>56</v>
      </c>
      <c r="D28" s="105">
        <v>57</v>
      </c>
      <c r="E28" s="101">
        <f t="shared" si="0"/>
        <v>1</v>
      </c>
      <c r="F28" s="106">
        <v>27</v>
      </c>
      <c r="G28" s="220">
        <v>0.48200000000000004</v>
      </c>
      <c r="H28" s="106">
        <v>27</v>
      </c>
      <c r="I28" s="220">
        <f t="shared" si="1"/>
        <v>0.48214285714285715</v>
      </c>
      <c r="J28" s="105">
        <v>27</v>
      </c>
      <c r="K28" s="100">
        <f t="shared" si="2"/>
        <v>0.47368421052631576</v>
      </c>
      <c r="L28" s="106">
        <v>5</v>
      </c>
      <c r="M28" s="106">
        <v>5</v>
      </c>
      <c r="N28" s="224">
        <v>5</v>
      </c>
      <c r="O28" s="222">
        <v>869</v>
      </c>
      <c r="P28" s="222">
        <v>878</v>
      </c>
      <c r="Q28" s="222">
        <v>875</v>
      </c>
      <c r="R28" s="223">
        <f t="shared" si="3"/>
        <v>6</v>
      </c>
      <c r="S28" s="343">
        <v>424</v>
      </c>
      <c r="T28" s="344">
        <v>48.8</v>
      </c>
      <c r="U28" s="343">
        <v>433</v>
      </c>
      <c r="V28" s="344">
        <f t="shared" si="4"/>
        <v>49.31662870159453</v>
      </c>
      <c r="W28" s="345">
        <v>424</v>
      </c>
      <c r="X28" s="346">
        <f t="shared" si="5"/>
        <v>0.4845714285714286</v>
      </c>
      <c r="Y28" s="347">
        <f t="shared" si="6"/>
        <v>0</v>
      </c>
      <c r="Z28" s="105">
        <v>9</v>
      </c>
      <c r="AA28" s="123">
        <v>9</v>
      </c>
      <c r="AB28" s="18">
        <v>9</v>
      </c>
    </row>
    <row r="29" spans="1:28" s="6" customFormat="1" ht="12.75">
      <c r="A29" s="58" t="s">
        <v>32</v>
      </c>
      <c r="B29" s="105">
        <v>9</v>
      </c>
      <c r="C29" s="105">
        <v>9</v>
      </c>
      <c r="D29" s="105">
        <v>8</v>
      </c>
      <c r="E29" s="101">
        <f t="shared" si="0"/>
        <v>-1</v>
      </c>
      <c r="F29" s="106">
        <v>3</v>
      </c>
      <c r="G29" s="220">
        <v>0.33299999999999996</v>
      </c>
      <c r="H29" s="106">
        <v>3</v>
      </c>
      <c r="I29" s="220">
        <f t="shared" si="1"/>
        <v>0.3333333333333333</v>
      </c>
      <c r="J29" s="105">
        <v>3</v>
      </c>
      <c r="K29" s="100">
        <f t="shared" si="2"/>
        <v>0.375</v>
      </c>
      <c r="L29" s="106">
        <v>0</v>
      </c>
      <c r="M29" s="106">
        <v>0</v>
      </c>
      <c r="N29" s="224">
        <v>0</v>
      </c>
      <c r="O29" s="222">
        <v>144</v>
      </c>
      <c r="P29" s="222">
        <v>146</v>
      </c>
      <c r="Q29" s="222">
        <v>145</v>
      </c>
      <c r="R29" s="223">
        <f t="shared" si="3"/>
        <v>1</v>
      </c>
      <c r="S29" s="343">
        <v>46</v>
      </c>
      <c r="T29" s="344">
        <v>31.9</v>
      </c>
      <c r="U29" s="343">
        <v>48</v>
      </c>
      <c r="V29" s="344">
        <f t="shared" si="4"/>
        <v>32.87671232876712</v>
      </c>
      <c r="W29" s="345">
        <v>47</v>
      </c>
      <c r="X29" s="346">
        <f t="shared" si="5"/>
        <v>0.32413793103448274</v>
      </c>
      <c r="Y29" s="347">
        <f t="shared" si="6"/>
        <v>1</v>
      </c>
      <c r="Z29" s="105">
        <v>0</v>
      </c>
      <c r="AA29" s="123">
        <v>0</v>
      </c>
      <c r="AB29" s="18">
        <v>0</v>
      </c>
    </row>
    <row r="30" spans="1:28" s="6" customFormat="1" ht="12.75">
      <c r="A30" s="58" t="s">
        <v>33</v>
      </c>
      <c r="B30" s="105">
        <v>21</v>
      </c>
      <c r="C30" s="105">
        <v>21</v>
      </c>
      <c r="D30" s="105">
        <v>21</v>
      </c>
      <c r="E30" s="101">
        <f t="shared" si="0"/>
        <v>0</v>
      </c>
      <c r="F30" s="106">
        <v>14</v>
      </c>
      <c r="G30" s="220">
        <v>0.667</v>
      </c>
      <c r="H30" s="106">
        <v>14</v>
      </c>
      <c r="I30" s="220">
        <f t="shared" si="1"/>
        <v>0.6666666666666666</v>
      </c>
      <c r="J30" s="105">
        <v>14</v>
      </c>
      <c r="K30" s="100">
        <f t="shared" si="2"/>
        <v>0.6666666666666666</v>
      </c>
      <c r="L30" s="106">
        <v>0</v>
      </c>
      <c r="M30" s="106">
        <v>0</v>
      </c>
      <c r="N30" s="224">
        <v>0</v>
      </c>
      <c r="O30" s="222">
        <v>379</v>
      </c>
      <c r="P30" s="222">
        <v>379</v>
      </c>
      <c r="Q30" s="222">
        <v>379</v>
      </c>
      <c r="R30" s="223">
        <f t="shared" si="3"/>
        <v>0</v>
      </c>
      <c r="S30" s="343">
        <v>162</v>
      </c>
      <c r="T30" s="344">
        <v>42.7</v>
      </c>
      <c r="U30" s="343">
        <v>162</v>
      </c>
      <c r="V30" s="344">
        <f t="shared" si="4"/>
        <v>42.74406332453825</v>
      </c>
      <c r="W30" s="345">
        <v>162</v>
      </c>
      <c r="X30" s="346">
        <f t="shared" si="5"/>
        <v>0.42744063324538256</v>
      </c>
      <c r="Y30" s="347">
        <f t="shared" si="6"/>
        <v>0</v>
      </c>
      <c r="Z30" s="105">
        <v>0</v>
      </c>
      <c r="AA30" s="123">
        <v>0</v>
      </c>
      <c r="AB30" s="18">
        <v>0</v>
      </c>
    </row>
    <row r="31" spans="1:28" s="6" customFormat="1" ht="16.5" customHeight="1">
      <c r="A31" s="65" t="s">
        <v>34</v>
      </c>
      <c r="B31" s="137">
        <f>SUM(B8:B30)</f>
        <v>637</v>
      </c>
      <c r="C31" s="137">
        <f>SUM(C8:C30)</f>
        <v>640</v>
      </c>
      <c r="D31" s="137">
        <f>SUM(D8:D30)</f>
        <v>636</v>
      </c>
      <c r="E31" s="142">
        <f t="shared" si="0"/>
        <v>-1</v>
      </c>
      <c r="F31" s="140">
        <f>SUM(F8:F30)</f>
        <v>383</v>
      </c>
      <c r="G31" s="138">
        <v>0.601</v>
      </c>
      <c r="H31" s="140">
        <f>SUM(H8:H30)</f>
        <v>377</v>
      </c>
      <c r="I31" s="138">
        <f t="shared" si="1"/>
        <v>0.5890625</v>
      </c>
      <c r="J31" s="137">
        <f>SUM(J8:J30)</f>
        <v>373</v>
      </c>
      <c r="K31" s="138">
        <f t="shared" si="2"/>
        <v>0.5864779874213837</v>
      </c>
      <c r="L31" s="140">
        <f aca="true" t="shared" si="7" ref="L31:Q31">SUM(L8:L30)</f>
        <v>44</v>
      </c>
      <c r="M31" s="140">
        <f t="shared" si="7"/>
        <v>46</v>
      </c>
      <c r="N31" s="233">
        <f t="shared" si="7"/>
        <v>45</v>
      </c>
      <c r="O31" s="301">
        <f t="shared" si="7"/>
        <v>9258</v>
      </c>
      <c r="P31" s="301">
        <f t="shared" si="7"/>
        <v>9480</v>
      </c>
      <c r="Q31" s="301">
        <f t="shared" si="7"/>
        <v>9031</v>
      </c>
      <c r="R31" s="356">
        <f t="shared" si="3"/>
        <v>-227</v>
      </c>
      <c r="S31" s="357">
        <f>SUM(S8:S30)</f>
        <v>5413</v>
      </c>
      <c r="T31" s="358">
        <v>58.5</v>
      </c>
      <c r="U31" s="357">
        <f>SUM(U8:U30)</f>
        <v>5404</v>
      </c>
      <c r="V31" s="358">
        <f t="shared" si="4"/>
        <v>57.0042194092827</v>
      </c>
      <c r="W31" s="359">
        <f>SUM(W8:W30)</f>
        <v>5164</v>
      </c>
      <c r="X31" s="360">
        <f t="shared" si="5"/>
        <v>0.5718082161443916</v>
      </c>
      <c r="Y31" s="361">
        <f t="shared" si="6"/>
        <v>-249</v>
      </c>
      <c r="Z31" s="137">
        <f>SUM(Z8:Z30)</f>
        <v>89</v>
      </c>
      <c r="AA31" s="302">
        <f>SUM(AA8:AA30)</f>
        <v>93</v>
      </c>
      <c r="AB31" s="31">
        <f>SUM(AB8:AB30)</f>
        <v>104</v>
      </c>
    </row>
    <row r="32" spans="1:28" s="6" customFormat="1" ht="16.5" customHeight="1">
      <c r="A32" s="55" t="s">
        <v>35</v>
      </c>
      <c r="B32" s="362"/>
      <c r="C32" s="362"/>
      <c r="D32" s="362"/>
      <c r="E32" s="362">
        <f t="shared" si="0"/>
        <v>0</v>
      </c>
      <c r="F32" s="362"/>
      <c r="G32" s="362"/>
      <c r="H32" s="362"/>
      <c r="I32" s="362"/>
      <c r="J32" s="362"/>
      <c r="K32" s="362" t="e">
        <f t="shared" si="2"/>
        <v>#DIV/0!</v>
      </c>
      <c r="L32" s="362"/>
      <c r="M32" s="362"/>
      <c r="N32" s="362"/>
      <c r="O32" s="362"/>
      <c r="P32" s="362"/>
      <c r="Q32" s="362"/>
      <c r="R32" s="362">
        <f t="shared" si="3"/>
        <v>0</v>
      </c>
      <c r="S32" s="362"/>
      <c r="T32" s="362"/>
      <c r="U32" s="362"/>
      <c r="V32" s="362"/>
      <c r="W32" s="362"/>
      <c r="X32" s="362" t="e">
        <f t="shared" si="5"/>
        <v>#DIV/0!</v>
      </c>
      <c r="Y32" s="362">
        <f t="shared" si="6"/>
        <v>0</v>
      </c>
      <c r="Z32" s="362"/>
      <c r="AA32" s="362"/>
      <c r="AB32" s="362"/>
    </row>
    <row r="33" spans="1:28" s="6" customFormat="1" ht="12.75">
      <c r="A33" s="58" t="s">
        <v>36</v>
      </c>
      <c r="B33" s="348">
        <v>4</v>
      </c>
      <c r="C33" s="348">
        <v>5</v>
      </c>
      <c r="D33" s="354">
        <v>5</v>
      </c>
      <c r="E33" s="101">
        <f t="shared" si="0"/>
        <v>1</v>
      </c>
      <c r="F33" s="106">
        <v>4</v>
      </c>
      <c r="G33" s="220">
        <v>1</v>
      </c>
      <c r="H33" s="106">
        <v>3</v>
      </c>
      <c r="I33" s="220">
        <f aca="true" t="shared" si="8" ref="I33:I40">H33/C33</f>
        <v>0.6</v>
      </c>
      <c r="J33" s="105">
        <v>3</v>
      </c>
      <c r="K33" s="100">
        <f t="shared" si="2"/>
        <v>0.6</v>
      </c>
      <c r="L33" s="106">
        <v>0</v>
      </c>
      <c r="M33" s="106">
        <v>0</v>
      </c>
      <c r="N33" s="363">
        <v>0</v>
      </c>
      <c r="O33" s="364">
        <v>58</v>
      </c>
      <c r="P33" s="364">
        <v>73</v>
      </c>
      <c r="Q33" s="364">
        <v>73</v>
      </c>
      <c r="R33" s="223">
        <f t="shared" si="3"/>
        <v>15</v>
      </c>
      <c r="S33" s="365">
        <v>36</v>
      </c>
      <c r="T33" s="366">
        <v>62.1</v>
      </c>
      <c r="U33" s="365">
        <v>35</v>
      </c>
      <c r="V33" s="366">
        <f aca="true" t="shared" si="9" ref="V33:V41">U33/P33*100</f>
        <v>47.94520547945205</v>
      </c>
      <c r="W33" s="367">
        <v>35</v>
      </c>
      <c r="X33" s="368">
        <f t="shared" si="5"/>
        <v>0.4794520547945205</v>
      </c>
      <c r="Y33" s="347">
        <f t="shared" si="6"/>
        <v>-1</v>
      </c>
      <c r="Z33" s="369" t="s">
        <v>81</v>
      </c>
      <c r="AA33" s="370" t="s">
        <v>81</v>
      </c>
      <c r="AB33" s="39">
        <v>0</v>
      </c>
    </row>
    <row r="34" spans="1:28" s="6" customFormat="1" ht="12.75">
      <c r="A34" s="58" t="s">
        <v>37</v>
      </c>
      <c r="B34" s="348">
        <v>13</v>
      </c>
      <c r="C34" s="348">
        <v>13</v>
      </c>
      <c r="D34" s="354">
        <v>13</v>
      </c>
      <c r="E34" s="101">
        <f t="shared" si="0"/>
        <v>0</v>
      </c>
      <c r="F34" s="106">
        <v>7</v>
      </c>
      <c r="G34" s="220">
        <v>0.5379999999999999</v>
      </c>
      <c r="H34" s="106">
        <v>7</v>
      </c>
      <c r="I34" s="220">
        <f t="shared" si="8"/>
        <v>0.5384615384615384</v>
      </c>
      <c r="J34" s="105">
        <v>6</v>
      </c>
      <c r="K34" s="100">
        <f t="shared" si="2"/>
        <v>0.46153846153846156</v>
      </c>
      <c r="L34" s="106">
        <v>4</v>
      </c>
      <c r="M34" s="106">
        <v>2</v>
      </c>
      <c r="N34" s="224">
        <v>2</v>
      </c>
      <c r="O34" s="222">
        <v>355</v>
      </c>
      <c r="P34" s="222">
        <v>358</v>
      </c>
      <c r="Q34" s="222">
        <v>373</v>
      </c>
      <c r="R34" s="223">
        <f t="shared" si="3"/>
        <v>18</v>
      </c>
      <c r="S34" s="343">
        <v>218</v>
      </c>
      <c r="T34" s="344">
        <v>61.4</v>
      </c>
      <c r="U34" s="343">
        <v>215</v>
      </c>
      <c r="V34" s="344">
        <f t="shared" si="9"/>
        <v>60.05586592178771</v>
      </c>
      <c r="W34" s="345">
        <v>207</v>
      </c>
      <c r="X34" s="346">
        <f t="shared" si="5"/>
        <v>0.5549597855227882</v>
      </c>
      <c r="Y34" s="347">
        <f t="shared" si="6"/>
        <v>-11</v>
      </c>
      <c r="Z34" s="369" t="s">
        <v>148</v>
      </c>
      <c r="AA34" s="370" t="s">
        <v>149</v>
      </c>
      <c r="AB34" s="39">
        <v>38</v>
      </c>
    </row>
    <row r="35" spans="1:28" s="6" customFormat="1" ht="12.75">
      <c r="A35" s="58" t="s">
        <v>38</v>
      </c>
      <c r="B35" s="105">
        <v>20</v>
      </c>
      <c r="C35" s="105">
        <v>22</v>
      </c>
      <c r="D35" s="101">
        <v>22</v>
      </c>
      <c r="E35" s="101">
        <f t="shared" si="0"/>
        <v>2</v>
      </c>
      <c r="F35" s="106">
        <v>12</v>
      </c>
      <c r="G35" s="220">
        <v>0.6</v>
      </c>
      <c r="H35" s="106">
        <v>13</v>
      </c>
      <c r="I35" s="220">
        <f t="shared" si="8"/>
        <v>0.5909090909090909</v>
      </c>
      <c r="J35" s="105">
        <v>13</v>
      </c>
      <c r="K35" s="100">
        <f t="shared" si="2"/>
        <v>0.5909090909090909</v>
      </c>
      <c r="L35" s="106">
        <v>1</v>
      </c>
      <c r="M35" s="106">
        <v>1</v>
      </c>
      <c r="N35" s="224">
        <v>1</v>
      </c>
      <c r="O35" s="222">
        <v>1215</v>
      </c>
      <c r="P35" s="222">
        <v>1285</v>
      </c>
      <c r="Q35" s="222">
        <v>1291</v>
      </c>
      <c r="R35" s="223">
        <f t="shared" si="3"/>
        <v>76</v>
      </c>
      <c r="S35" s="343">
        <v>739</v>
      </c>
      <c r="T35" s="344">
        <v>60.8</v>
      </c>
      <c r="U35" s="343">
        <v>789</v>
      </c>
      <c r="V35" s="344">
        <f t="shared" si="9"/>
        <v>61.400778210116734</v>
      </c>
      <c r="W35" s="345">
        <v>795</v>
      </c>
      <c r="X35" s="346">
        <f t="shared" si="5"/>
        <v>0.6158017041053447</v>
      </c>
      <c r="Y35" s="347">
        <f t="shared" si="6"/>
        <v>56</v>
      </c>
      <c r="Z35" s="369" t="s">
        <v>150</v>
      </c>
      <c r="AA35" s="370" t="s">
        <v>151</v>
      </c>
      <c r="AB35" s="39">
        <v>47</v>
      </c>
    </row>
    <row r="36" spans="1:28" s="6" customFormat="1" ht="12.75">
      <c r="A36" s="58" t="s">
        <v>39</v>
      </c>
      <c r="B36" s="348">
        <v>8</v>
      </c>
      <c r="C36" s="348">
        <v>8</v>
      </c>
      <c r="D36" s="354">
        <v>8</v>
      </c>
      <c r="E36" s="101">
        <f t="shared" si="0"/>
        <v>0</v>
      </c>
      <c r="F36" s="99">
        <v>6</v>
      </c>
      <c r="G36" s="100">
        <v>0.75</v>
      </c>
      <c r="H36" s="99">
        <v>6</v>
      </c>
      <c r="I36" s="220">
        <f t="shared" si="8"/>
        <v>0.75</v>
      </c>
      <c r="J36" s="105">
        <v>4</v>
      </c>
      <c r="K36" s="100">
        <f t="shared" si="2"/>
        <v>0.5</v>
      </c>
      <c r="L36" s="106">
        <v>2</v>
      </c>
      <c r="M36" s="106">
        <v>0</v>
      </c>
      <c r="N36" s="224">
        <v>0</v>
      </c>
      <c r="O36" s="222">
        <v>210</v>
      </c>
      <c r="P36" s="222">
        <v>210</v>
      </c>
      <c r="Q36" s="222">
        <v>210</v>
      </c>
      <c r="R36" s="223">
        <f t="shared" si="3"/>
        <v>0</v>
      </c>
      <c r="S36" s="343">
        <v>107</v>
      </c>
      <c r="T36" s="344">
        <v>51</v>
      </c>
      <c r="U36" s="343">
        <v>106</v>
      </c>
      <c r="V36" s="344">
        <f t="shared" si="9"/>
        <v>50.476190476190474</v>
      </c>
      <c r="W36" s="345">
        <v>106</v>
      </c>
      <c r="X36" s="346">
        <f t="shared" si="5"/>
        <v>0.5047619047619047</v>
      </c>
      <c r="Y36" s="347">
        <f t="shared" si="6"/>
        <v>-1</v>
      </c>
      <c r="Z36" s="369" t="s">
        <v>152</v>
      </c>
      <c r="AA36" s="370" t="s">
        <v>81</v>
      </c>
      <c r="AB36" s="39">
        <v>0</v>
      </c>
    </row>
    <row r="37" spans="1:28" s="6" customFormat="1" ht="12.75">
      <c r="A37" s="58" t="s">
        <v>40</v>
      </c>
      <c r="B37" s="348">
        <v>2</v>
      </c>
      <c r="C37" s="348">
        <v>2</v>
      </c>
      <c r="D37" s="354">
        <v>2</v>
      </c>
      <c r="E37" s="101">
        <f t="shared" si="0"/>
        <v>0</v>
      </c>
      <c r="F37" s="106">
        <v>2</v>
      </c>
      <c r="G37" s="220">
        <v>1</v>
      </c>
      <c r="H37" s="106">
        <v>2</v>
      </c>
      <c r="I37" s="220">
        <f t="shared" si="8"/>
        <v>1</v>
      </c>
      <c r="J37" s="105">
        <v>2</v>
      </c>
      <c r="K37" s="100">
        <f t="shared" si="2"/>
        <v>1</v>
      </c>
      <c r="L37" s="161">
        <v>0</v>
      </c>
      <c r="M37" s="161">
        <v>0</v>
      </c>
      <c r="N37" s="371">
        <v>0</v>
      </c>
      <c r="O37" s="222">
        <v>43</v>
      </c>
      <c r="P37" s="222">
        <v>39</v>
      </c>
      <c r="Q37" s="222">
        <v>23</v>
      </c>
      <c r="R37" s="223">
        <f t="shared" si="3"/>
        <v>-20</v>
      </c>
      <c r="S37" s="343">
        <v>43</v>
      </c>
      <c r="T37" s="344">
        <v>100</v>
      </c>
      <c r="U37" s="343">
        <v>39</v>
      </c>
      <c r="V37" s="344">
        <f t="shared" si="9"/>
        <v>100</v>
      </c>
      <c r="W37" s="345">
        <v>23</v>
      </c>
      <c r="X37" s="346">
        <f t="shared" si="5"/>
        <v>1</v>
      </c>
      <c r="Y37" s="347">
        <f t="shared" si="6"/>
        <v>-20</v>
      </c>
      <c r="Z37" s="369" t="s">
        <v>81</v>
      </c>
      <c r="AA37" s="370" t="s">
        <v>81</v>
      </c>
      <c r="AB37" s="39">
        <v>0</v>
      </c>
    </row>
    <row r="38" spans="1:28" s="6" customFormat="1" ht="12.75">
      <c r="A38" s="58" t="s">
        <v>41</v>
      </c>
      <c r="B38" s="105">
        <v>47</v>
      </c>
      <c r="C38" s="105">
        <v>44</v>
      </c>
      <c r="D38" s="101">
        <v>41</v>
      </c>
      <c r="E38" s="101">
        <f t="shared" si="0"/>
        <v>-6</v>
      </c>
      <c r="F38" s="106">
        <v>16</v>
      </c>
      <c r="G38" s="220">
        <v>0.34</v>
      </c>
      <c r="H38" s="106">
        <v>16</v>
      </c>
      <c r="I38" s="220">
        <f t="shared" si="8"/>
        <v>0.36363636363636365</v>
      </c>
      <c r="J38" s="105">
        <v>15</v>
      </c>
      <c r="K38" s="100">
        <f t="shared" si="2"/>
        <v>0.36585365853658536</v>
      </c>
      <c r="L38" s="161">
        <v>4</v>
      </c>
      <c r="M38" s="161">
        <v>8</v>
      </c>
      <c r="N38" s="371">
        <v>5</v>
      </c>
      <c r="O38" s="222">
        <v>1337</v>
      </c>
      <c r="P38" s="222">
        <v>1313</v>
      </c>
      <c r="Q38" s="222">
        <v>1126</v>
      </c>
      <c r="R38" s="223">
        <f t="shared" si="3"/>
        <v>-211</v>
      </c>
      <c r="S38" s="343">
        <v>411</v>
      </c>
      <c r="T38" s="344">
        <v>30.7</v>
      </c>
      <c r="U38" s="343">
        <v>480</v>
      </c>
      <c r="V38" s="344">
        <f t="shared" si="9"/>
        <v>36.55750190403656</v>
      </c>
      <c r="W38" s="345">
        <v>437</v>
      </c>
      <c r="X38" s="346">
        <f t="shared" si="5"/>
        <v>0.38809946714031973</v>
      </c>
      <c r="Y38" s="347">
        <f t="shared" si="6"/>
        <v>26</v>
      </c>
      <c r="Z38" s="369" t="s">
        <v>153</v>
      </c>
      <c r="AA38" s="370" t="s">
        <v>154</v>
      </c>
      <c r="AB38" s="39">
        <v>20</v>
      </c>
    </row>
    <row r="39" spans="1:28" s="6" customFormat="1" ht="12.75">
      <c r="A39" s="58" t="s">
        <v>42</v>
      </c>
      <c r="B39" s="105">
        <v>8</v>
      </c>
      <c r="C39" s="105">
        <v>8</v>
      </c>
      <c r="D39" s="101">
        <v>8</v>
      </c>
      <c r="E39" s="101">
        <f t="shared" si="0"/>
        <v>0</v>
      </c>
      <c r="F39" s="106">
        <v>4</v>
      </c>
      <c r="G39" s="220">
        <v>0.5</v>
      </c>
      <c r="H39" s="106">
        <v>4</v>
      </c>
      <c r="I39" s="220">
        <f t="shared" si="8"/>
        <v>0.5</v>
      </c>
      <c r="J39" s="105">
        <v>4</v>
      </c>
      <c r="K39" s="100">
        <f t="shared" si="2"/>
        <v>0.5</v>
      </c>
      <c r="L39" s="106">
        <v>0</v>
      </c>
      <c r="M39" s="106">
        <v>0</v>
      </c>
      <c r="N39" s="224">
        <v>0</v>
      </c>
      <c r="O39" s="222">
        <v>402</v>
      </c>
      <c r="P39" s="222">
        <v>402</v>
      </c>
      <c r="Q39" s="222">
        <v>402</v>
      </c>
      <c r="R39" s="223">
        <f t="shared" si="3"/>
        <v>0</v>
      </c>
      <c r="S39" s="343">
        <v>264</v>
      </c>
      <c r="T39" s="344">
        <v>65.7</v>
      </c>
      <c r="U39" s="343">
        <v>264</v>
      </c>
      <c r="V39" s="344">
        <f t="shared" si="9"/>
        <v>65.67164179104478</v>
      </c>
      <c r="W39" s="345">
        <v>264</v>
      </c>
      <c r="X39" s="346">
        <f t="shared" si="5"/>
        <v>0.6567164179104478</v>
      </c>
      <c r="Y39" s="347">
        <f t="shared" si="6"/>
        <v>0</v>
      </c>
      <c r="Z39" s="369" t="s">
        <v>81</v>
      </c>
      <c r="AA39" s="370" t="s">
        <v>81</v>
      </c>
      <c r="AB39" s="39">
        <v>0</v>
      </c>
    </row>
    <row r="40" spans="1:28" s="6" customFormat="1" ht="16.5" customHeight="1">
      <c r="A40" s="65" t="s">
        <v>43</v>
      </c>
      <c r="B40" s="142">
        <f>SUM(B33:B39)</f>
        <v>102</v>
      </c>
      <c r="C40" s="137">
        <f>SUM(C33:C39)</f>
        <v>102</v>
      </c>
      <c r="D40" s="137">
        <f>SUM(D33:D39)</f>
        <v>99</v>
      </c>
      <c r="E40" s="142">
        <f t="shared" si="0"/>
        <v>-3</v>
      </c>
      <c r="F40" s="140">
        <f>SUM(F33:F39)</f>
        <v>51</v>
      </c>
      <c r="G40" s="138">
        <v>0.5</v>
      </c>
      <c r="H40" s="140">
        <f>SUM(H33:H39)</f>
        <v>51</v>
      </c>
      <c r="I40" s="138">
        <f t="shared" si="8"/>
        <v>0.5</v>
      </c>
      <c r="J40" s="137">
        <f>SUM(J33:J39)</f>
        <v>47</v>
      </c>
      <c r="K40" s="138">
        <f t="shared" si="2"/>
        <v>0.47474747474747475</v>
      </c>
      <c r="L40" s="140">
        <f>SUM(L33:L39)</f>
        <v>11</v>
      </c>
      <c r="M40" s="140">
        <v>11</v>
      </c>
      <c r="N40" s="233">
        <f>SUM(N33:N39)</f>
        <v>8</v>
      </c>
      <c r="O40" s="301">
        <f>SUM(O33:O39)</f>
        <v>3620</v>
      </c>
      <c r="P40" s="301">
        <f>SUM(P33:P39)</f>
        <v>3680</v>
      </c>
      <c r="Q40" s="301">
        <f>SUM(Q33:Q39)</f>
        <v>3498</v>
      </c>
      <c r="R40" s="356">
        <f t="shared" si="3"/>
        <v>-122</v>
      </c>
      <c r="S40" s="357">
        <f>SUM(S33:S39)</f>
        <v>1818</v>
      </c>
      <c r="T40" s="358">
        <v>50.2</v>
      </c>
      <c r="U40" s="357">
        <f>SUM(U33:U39)</f>
        <v>1928</v>
      </c>
      <c r="V40" s="358">
        <f t="shared" si="9"/>
        <v>52.391304347826086</v>
      </c>
      <c r="W40" s="359">
        <f>SUM(W33:W39)</f>
        <v>1867</v>
      </c>
      <c r="X40" s="360">
        <f t="shared" si="5"/>
        <v>0.5337335620354489</v>
      </c>
      <c r="Y40" s="361">
        <f t="shared" si="6"/>
        <v>49</v>
      </c>
      <c r="Z40" s="143" t="s">
        <v>155</v>
      </c>
      <c r="AA40" s="303" t="s">
        <v>155</v>
      </c>
      <c r="AB40" s="31">
        <f>SUM(AB33:AB39)</f>
        <v>105</v>
      </c>
    </row>
    <row r="41" spans="1:28" s="6" customFormat="1" ht="12.75">
      <c r="A41" s="65" t="s">
        <v>44</v>
      </c>
      <c r="B41" s="137">
        <v>739</v>
      </c>
      <c r="C41" s="137">
        <f>C31+C40</f>
        <v>742</v>
      </c>
      <c r="D41" s="137">
        <f>D31+D40</f>
        <v>735</v>
      </c>
      <c r="E41" s="137">
        <f t="shared" si="0"/>
        <v>-4</v>
      </c>
      <c r="F41" s="140">
        <v>434</v>
      </c>
      <c r="G41" s="138">
        <v>0.587</v>
      </c>
      <c r="H41" s="137">
        <f>H31+H40</f>
        <v>428</v>
      </c>
      <c r="I41" s="138">
        <v>0.575</v>
      </c>
      <c r="J41" s="137">
        <f>J31+J40</f>
        <v>420</v>
      </c>
      <c r="K41" s="138">
        <f t="shared" si="2"/>
        <v>0.5714285714285714</v>
      </c>
      <c r="L41" s="140">
        <v>55</v>
      </c>
      <c r="M41" s="137">
        <f>M31+M40</f>
        <v>57</v>
      </c>
      <c r="N41" s="372">
        <f>N31+N40</f>
        <v>53</v>
      </c>
      <c r="O41" s="301">
        <v>12878</v>
      </c>
      <c r="P41" s="137">
        <f>P31+P40</f>
        <v>13160</v>
      </c>
      <c r="Q41" s="137">
        <f>Q31+Q40</f>
        <v>12529</v>
      </c>
      <c r="R41" s="233">
        <f t="shared" si="3"/>
        <v>-349</v>
      </c>
      <c r="S41" s="357">
        <v>7231</v>
      </c>
      <c r="T41" s="358">
        <v>56.2</v>
      </c>
      <c r="U41" s="137">
        <f>U31+U40</f>
        <v>7332</v>
      </c>
      <c r="V41" s="358">
        <f t="shared" si="9"/>
        <v>55.714285714285715</v>
      </c>
      <c r="W41" s="372">
        <f>W31+W40</f>
        <v>7031</v>
      </c>
      <c r="X41" s="360">
        <f t="shared" si="5"/>
        <v>0.5611780668848272</v>
      </c>
      <c r="Y41" s="359">
        <f t="shared" si="6"/>
        <v>-200</v>
      </c>
      <c r="Z41" s="143" t="s">
        <v>156</v>
      </c>
      <c r="AA41" s="302">
        <f>AA31+AA40</f>
        <v>206</v>
      </c>
      <c r="AB41" s="31">
        <f>AB31+AB40</f>
        <v>209</v>
      </c>
    </row>
    <row r="42" spans="1:28" ht="12.75">
      <c r="A42" s="47" t="s">
        <v>45</v>
      </c>
      <c r="B42" s="173"/>
      <c r="C42" s="173"/>
      <c r="D42" s="173"/>
      <c r="E42" s="154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52"/>
      <c r="S42" s="173"/>
      <c r="T42" s="173"/>
      <c r="U42" s="173"/>
      <c r="V42" s="173"/>
      <c r="W42" s="173"/>
      <c r="X42" s="173"/>
      <c r="Y42" s="154"/>
      <c r="Z42" s="173"/>
      <c r="AA42" s="173"/>
      <c r="AB42" s="174"/>
    </row>
    <row r="43" spans="1:28" ht="12.75">
      <c r="A43" s="50" t="s">
        <v>46</v>
      </c>
      <c r="B43" s="323">
        <v>24</v>
      </c>
      <c r="C43" s="323">
        <v>24</v>
      </c>
      <c r="D43" s="323">
        <v>20</v>
      </c>
      <c r="E43" s="101">
        <f>D43-B43</f>
        <v>-4</v>
      </c>
      <c r="F43" s="279" t="s">
        <v>81</v>
      </c>
      <c r="G43" s="279" t="s">
        <v>81</v>
      </c>
      <c r="H43" s="279" t="s">
        <v>81</v>
      </c>
      <c r="I43" s="279" t="s">
        <v>81</v>
      </c>
      <c r="J43" s="279" t="s">
        <v>81</v>
      </c>
      <c r="K43" s="279" t="s">
        <v>81</v>
      </c>
      <c r="L43" s="279" t="s">
        <v>81</v>
      </c>
      <c r="M43" s="279" t="s">
        <v>81</v>
      </c>
      <c r="N43" s="279" t="s">
        <v>81</v>
      </c>
      <c r="O43" s="323">
        <v>761</v>
      </c>
      <c r="P43" s="323">
        <v>794</v>
      </c>
      <c r="Q43" s="373">
        <v>764</v>
      </c>
      <c r="R43" s="223">
        <f>Q43-O43</f>
        <v>3</v>
      </c>
      <c r="S43" s="279" t="s">
        <v>81</v>
      </c>
      <c r="T43" s="279" t="s">
        <v>81</v>
      </c>
      <c r="U43" s="279" t="s">
        <v>81</v>
      </c>
      <c r="V43" s="279" t="s">
        <v>81</v>
      </c>
      <c r="W43" s="279" t="s">
        <v>81</v>
      </c>
      <c r="X43" s="279" t="s">
        <v>81</v>
      </c>
      <c r="Y43" s="347">
        <v>0</v>
      </c>
      <c r="Z43" s="279" t="s">
        <v>81</v>
      </c>
      <c r="AA43" s="279" t="s">
        <v>81</v>
      </c>
      <c r="AB43" s="279" t="s">
        <v>81</v>
      </c>
    </row>
    <row r="44" spans="1:28" ht="12.75">
      <c r="A44" s="50" t="s">
        <v>47</v>
      </c>
      <c r="B44" s="374">
        <v>13</v>
      </c>
      <c r="C44" s="374">
        <v>14</v>
      </c>
      <c r="D44" s="374">
        <v>14</v>
      </c>
      <c r="E44" s="101">
        <f>D44-B44</f>
        <v>1</v>
      </c>
      <c r="F44" s="375">
        <v>12</v>
      </c>
      <c r="G44" s="376">
        <v>0.9229999999999999</v>
      </c>
      <c r="H44" s="375">
        <v>13</v>
      </c>
      <c r="I44" s="376">
        <f>H44/C44</f>
        <v>0.9285714285714286</v>
      </c>
      <c r="J44" s="377" t="s">
        <v>157</v>
      </c>
      <c r="K44" s="378">
        <f>J44/D44</f>
        <v>0.9285714285714286</v>
      </c>
      <c r="L44" s="377" t="s">
        <v>158</v>
      </c>
      <c r="M44" s="224">
        <v>1</v>
      </c>
      <c r="N44" s="377" t="s">
        <v>158</v>
      </c>
      <c r="O44" s="374">
        <v>2016</v>
      </c>
      <c r="P44" s="374">
        <v>2566</v>
      </c>
      <c r="Q44" s="379">
        <v>1916</v>
      </c>
      <c r="R44" s="223">
        <f>Q44-O44</f>
        <v>-100</v>
      </c>
      <c r="S44" s="105">
        <v>1882</v>
      </c>
      <c r="T44" s="220">
        <v>0.9329999999999999</v>
      </c>
      <c r="U44" s="105">
        <v>2445</v>
      </c>
      <c r="V44" s="220">
        <f>U44/P44</f>
        <v>0.9528448947778644</v>
      </c>
      <c r="W44" s="105">
        <v>1828</v>
      </c>
      <c r="X44" s="220">
        <f>W44/Q44</f>
        <v>0.954070981210856</v>
      </c>
      <c r="Y44" s="347">
        <f>W44-S44</f>
        <v>-54</v>
      </c>
      <c r="Z44" s="369" t="s">
        <v>159</v>
      </c>
      <c r="AA44" s="370" t="s">
        <v>160</v>
      </c>
      <c r="AB44" s="380">
        <v>114</v>
      </c>
    </row>
    <row r="45" spans="1:28" ht="12.75">
      <c r="A45" s="50" t="s">
        <v>48</v>
      </c>
      <c r="B45" s="374">
        <v>20</v>
      </c>
      <c r="C45" s="374">
        <v>5</v>
      </c>
      <c r="D45" s="374">
        <v>4</v>
      </c>
      <c r="E45" s="101">
        <f>D45-B45</f>
        <v>-16</v>
      </c>
      <c r="F45" s="381">
        <v>1</v>
      </c>
      <c r="G45" s="382">
        <v>0.05</v>
      </c>
      <c r="H45" s="381">
        <v>1</v>
      </c>
      <c r="I45" s="376">
        <f>H45/C45</f>
        <v>0.2</v>
      </c>
      <c r="J45" s="377" t="s">
        <v>81</v>
      </c>
      <c r="K45" s="378">
        <f>J45/D45</f>
        <v>0</v>
      </c>
      <c r="L45" s="377" t="s">
        <v>81</v>
      </c>
      <c r="M45" s="224">
        <v>5</v>
      </c>
      <c r="N45" s="377" t="s">
        <v>161</v>
      </c>
      <c r="O45" s="374">
        <v>430</v>
      </c>
      <c r="P45" s="374">
        <v>72</v>
      </c>
      <c r="Q45" s="379">
        <v>48</v>
      </c>
      <c r="R45" s="223">
        <f>Q45-O45</f>
        <v>-382</v>
      </c>
      <c r="S45" s="328">
        <v>13</v>
      </c>
      <c r="T45" s="383">
        <v>0.03</v>
      </c>
      <c r="U45" s="328">
        <v>8</v>
      </c>
      <c r="V45" s="220">
        <f>U45/P45</f>
        <v>0.1111111111111111</v>
      </c>
      <c r="W45" s="105">
        <v>3</v>
      </c>
      <c r="X45" s="220">
        <f>W45/Q45</f>
        <v>0.0625</v>
      </c>
      <c r="Y45" s="347">
        <f>W45-S45</f>
        <v>-10</v>
      </c>
      <c r="Z45" s="369" t="s">
        <v>81</v>
      </c>
      <c r="AA45" s="370" t="s">
        <v>162</v>
      </c>
      <c r="AB45" s="380">
        <v>35</v>
      </c>
    </row>
    <row r="46" spans="1:28" ht="12.75">
      <c r="A46" s="52" t="s">
        <v>49</v>
      </c>
      <c r="B46" s="241">
        <f>SUM(B43:B45)</f>
        <v>57</v>
      </c>
      <c r="C46" s="241">
        <f>SUM(C43:C45)</f>
        <v>43</v>
      </c>
      <c r="D46" s="241">
        <f>SUM(D43:D45)</f>
        <v>38</v>
      </c>
      <c r="E46" s="137">
        <f>D46-B46</f>
        <v>-19</v>
      </c>
      <c r="F46" s="137">
        <v>13</v>
      </c>
      <c r="G46" s="138">
        <v>0.228</v>
      </c>
      <c r="H46" s="137">
        <v>14</v>
      </c>
      <c r="I46" s="384">
        <f>H46/C46</f>
        <v>0.32558139534883723</v>
      </c>
      <c r="J46" s="143" t="s">
        <v>157</v>
      </c>
      <c r="K46" s="385">
        <f>J46/D46</f>
        <v>0.34210526315789475</v>
      </c>
      <c r="L46" s="143" t="s">
        <v>158</v>
      </c>
      <c r="M46" s="140">
        <v>6</v>
      </c>
      <c r="N46" s="143" t="s">
        <v>163</v>
      </c>
      <c r="O46" s="241">
        <f>SUM(O43:O45)</f>
        <v>3207</v>
      </c>
      <c r="P46" s="241">
        <f>SUM(P43:P45)</f>
        <v>3432</v>
      </c>
      <c r="Q46" s="242">
        <f>SUM(Q43:Q45)</f>
        <v>2728</v>
      </c>
      <c r="R46" s="233">
        <f>Q46-O46</f>
        <v>-479</v>
      </c>
      <c r="S46" s="137">
        <f>SUM(S44:S45)</f>
        <v>1895</v>
      </c>
      <c r="T46" s="138">
        <v>0.591</v>
      </c>
      <c r="U46" s="137">
        <f>SUM(U44:U45)</f>
        <v>2453</v>
      </c>
      <c r="V46" s="138">
        <f>U46/P46</f>
        <v>0.7147435897435898</v>
      </c>
      <c r="W46" s="137">
        <v>1831</v>
      </c>
      <c r="X46" s="138">
        <f>W46/Q46</f>
        <v>0.6711876832844574</v>
      </c>
      <c r="Y46" s="359">
        <f>W46-S46</f>
        <v>-64</v>
      </c>
      <c r="Z46" s="143" t="s">
        <v>159</v>
      </c>
      <c r="AA46" s="303" t="s">
        <v>164</v>
      </c>
      <c r="AB46" s="386">
        <f>SUM(AB43:AB45)</f>
        <v>149</v>
      </c>
    </row>
    <row r="47" spans="1:28" ht="12.75">
      <c r="A47" s="53" t="s">
        <v>50</v>
      </c>
      <c r="B47" s="197">
        <f>B41+B46</f>
        <v>796</v>
      </c>
      <c r="C47" s="197">
        <f>C41+C46</f>
        <v>785</v>
      </c>
      <c r="D47" s="197">
        <f>D41+D46</f>
        <v>773</v>
      </c>
      <c r="E47" s="197">
        <f>D47-B47</f>
        <v>-23</v>
      </c>
      <c r="F47" s="195">
        <f>F41+F46</f>
        <v>447</v>
      </c>
      <c r="G47" s="244">
        <f>F47/B47</f>
        <v>0.5615577889447236</v>
      </c>
      <c r="H47" s="197">
        <f>H41+H46</f>
        <v>442</v>
      </c>
      <c r="I47" s="387">
        <f>H47/C47</f>
        <v>0.5630573248407643</v>
      </c>
      <c r="J47" s="197">
        <f>J41+J46</f>
        <v>433</v>
      </c>
      <c r="K47" s="388">
        <f>J47/D47</f>
        <v>0.5601552393272963</v>
      </c>
      <c r="L47" s="195">
        <f aca="true" t="shared" si="10" ref="L47:Q47">L41+L46</f>
        <v>56</v>
      </c>
      <c r="M47" s="197">
        <f t="shared" si="10"/>
        <v>63</v>
      </c>
      <c r="N47" s="389">
        <f t="shared" si="10"/>
        <v>58</v>
      </c>
      <c r="O47" s="390">
        <f t="shared" si="10"/>
        <v>16085</v>
      </c>
      <c r="P47" s="197">
        <f t="shared" si="10"/>
        <v>16592</v>
      </c>
      <c r="Q47" s="197">
        <f t="shared" si="10"/>
        <v>15257</v>
      </c>
      <c r="R47" s="245">
        <f>Q47-O47</f>
        <v>-828</v>
      </c>
      <c r="S47" s="391">
        <f>S41+S46</f>
        <v>9126</v>
      </c>
      <c r="T47" s="392">
        <f>S47/O47*100</f>
        <v>56.73608952440161</v>
      </c>
      <c r="U47" s="197">
        <f>U41+U46</f>
        <v>9785</v>
      </c>
      <c r="V47" s="244">
        <f>U47/P47</f>
        <v>0.5897420443587271</v>
      </c>
      <c r="W47" s="389">
        <f>W41+W46</f>
        <v>8862</v>
      </c>
      <c r="X47" s="244">
        <f>W47/Q47</f>
        <v>0.5808481352821656</v>
      </c>
      <c r="Y47" s="393">
        <f>W47-S47</f>
        <v>-264</v>
      </c>
      <c r="Z47" s="197">
        <f>Z41+Z46</f>
        <v>283</v>
      </c>
      <c r="AA47" s="394">
        <f>AA41+AA46</f>
        <v>801</v>
      </c>
      <c r="AB47" s="198">
        <f>AB41+AB46</f>
        <v>358</v>
      </c>
    </row>
  </sheetData>
  <sheetProtection selectLockedCells="1" selectUnlockedCells="1"/>
  <mergeCells count="21">
    <mergeCell ref="A1:P1"/>
    <mergeCell ref="A2:A6"/>
    <mergeCell ref="B2:E4"/>
    <mergeCell ref="F2:N2"/>
    <mergeCell ref="O2:R4"/>
    <mergeCell ref="S2:AB2"/>
    <mergeCell ref="F3:K4"/>
    <mergeCell ref="L3:N4"/>
    <mergeCell ref="S3:Y4"/>
    <mergeCell ref="Z3:AB4"/>
    <mergeCell ref="F5:G5"/>
    <mergeCell ref="H5:I5"/>
    <mergeCell ref="J5:K5"/>
    <mergeCell ref="S5:T5"/>
    <mergeCell ref="U5:V5"/>
    <mergeCell ref="W5:X5"/>
    <mergeCell ref="B6:E6"/>
    <mergeCell ref="L6:N6"/>
    <mergeCell ref="O6:R6"/>
    <mergeCell ref="Y6:AB6"/>
    <mergeCell ref="B32:AB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="89" zoomScaleNormal="89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"/>
    </sheetView>
  </sheetViews>
  <sheetFormatPr defaultColWidth="9.140625" defaultRowHeight="12.75"/>
  <cols>
    <col min="1" max="1" width="21.140625" style="0" customWidth="1"/>
    <col min="2" max="2" width="10.57421875" style="0" customWidth="1"/>
    <col min="3" max="3" width="10.00390625" style="0" customWidth="1"/>
    <col min="4" max="4" width="9.8515625" style="0" customWidth="1"/>
    <col min="5" max="249" width="9.140625" style="0" customWidth="1"/>
    <col min="250" max="16384" width="11.57421875" style="0" customWidth="1"/>
  </cols>
  <sheetData>
    <row r="1" spans="1:4" s="4" customFormat="1" ht="45" customHeight="1">
      <c r="A1" s="54" t="s">
        <v>165</v>
      </c>
      <c r="B1" s="54"/>
      <c r="C1" s="54"/>
      <c r="D1" s="54"/>
    </row>
    <row r="2" spans="1:9" s="6" customFormat="1" ht="37.5" customHeight="1">
      <c r="A2" s="5" t="s">
        <v>2</v>
      </c>
      <c r="B2" s="5" t="s">
        <v>166</v>
      </c>
      <c r="C2" s="5"/>
      <c r="D2" s="5"/>
      <c r="I2"/>
    </row>
    <row r="3" spans="1:10" s="4" customFormat="1" ht="12.75" customHeight="1">
      <c r="A3" s="5"/>
      <c r="B3" s="5">
        <v>2018</v>
      </c>
      <c r="C3" s="5">
        <v>2019</v>
      </c>
      <c r="D3" s="5">
        <v>2020</v>
      </c>
      <c r="H3"/>
      <c r="J3"/>
    </row>
    <row r="4" spans="1:10" s="6" customFormat="1" ht="18.75" customHeight="1">
      <c r="A4" s="55" t="s">
        <v>10</v>
      </c>
      <c r="B4" s="90"/>
      <c r="C4" s="90"/>
      <c r="D4" s="248"/>
      <c r="H4"/>
      <c r="J4"/>
    </row>
    <row r="5" spans="1:10" s="6" customFormat="1" ht="12.75">
      <c r="A5" s="79" t="s">
        <v>11</v>
      </c>
      <c r="B5" s="103">
        <v>2</v>
      </c>
      <c r="C5" s="103">
        <v>2</v>
      </c>
      <c r="D5" s="120">
        <v>2</v>
      </c>
      <c r="E5" s="20"/>
      <c r="H5"/>
      <c r="J5"/>
    </row>
    <row r="6" spans="1:10" s="6" customFormat="1" ht="12.75">
      <c r="A6" s="79" t="s">
        <v>12</v>
      </c>
      <c r="B6" s="103">
        <v>5</v>
      </c>
      <c r="C6" s="103">
        <v>5</v>
      </c>
      <c r="D6" s="120">
        <v>5</v>
      </c>
      <c r="E6" s="20"/>
      <c r="H6"/>
      <c r="J6"/>
    </row>
    <row r="7" spans="1:10" s="6" customFormat="1" ht="12.75">
      <c r="A7" s="79" t="s">
        <v>13</v>
      </c>
      <c r="B7" s="103">
        <v>4</v>
      </c>
      <c r="C7" s="103">
        <v>4</v>
      </c>
      <c r="D7" s="120">
        <v>4</v>
      </c>
      <c r="E7" s="20"/>
      <c r="H7"/>
      <c r="J7"/>
    </row>
    <row r="8" spans="1:10" s="6" customFormat="1" ht="12.75">
      <c r="A8" s="79" t="s">
        <v>14</v>
      </c>
      <c r="B8" s="103">
        <v>1</v>
      </c>
      <c r="C8" s="103">
        <v>1</v>
      </c>
      <c r="D8" s="120">
        <v>1</v>
      </c>
      <c r="E8" s="20"/>
      <c r="H8"/>
      <c r="J8"/>
    </row>
    <row r="9" spans="1:10" s="6" customFormat="1" ht="12.75">
      <c r="A9" s="79" t="s">
        <v>15</v>
      </c>
      <c r="B9" s="103">
        <v>2</v>
      </c>
      <c r="C9" s="103">
        <v>3</v>
      </c>
      <c r="D9" s="120">
        <v>3</v>
      </c>
      <c r="E9" s="20"/>
      <c r="H9"/>
      <c r="J9"/>
    </row>
    <row r="10" spans="1:10" s="6" customFormat="1" ht="12.75">
      <c r="A10" s="79" t="s">
        <v>16</v>
      </c>
      <c r="B10" s="103">
        <v>1</v>
      </c>
      <c r="C10" s="103">
        <v>1</v>
      </c>
      <c r="D10" s="120">
        <v>1</v>
      </c>
      <c r="E10" s="20"/>
      <c r="H10"/>
      <c r="J10"/>
    </row>
    <row r="11" spans="1:10" s="6" customFormat="1" ht="12.75">
      <c r="A11" s="79" t="s">
        <v>17</v>
      </c>
      <c r="B11" s="103">
        <v>1</v>
      </c>
      <c r="C11" s="103">
        <v>1</v>
      </c>
      <c r="D11" s="120">
        <v>1</v>
      </c>
      <c r="E11" s="20"/>
      <c r="H11"/>
      <c r="J11"/>
    </row>
    <row r="12" spans="1:10" s="6" customFormat="1" ht="12.75">
      <c r="A12" s="79" t="s">
        <v>18</v>
      </c>
      <c r="B12" s="103">
        <v>1</v>
      </c>
      <c r="C12" s="103">
        <v>1</v>
      </c>
      <c r="D12" s="120">
        <v>1</v>
      </c>
      <c r="E12" s="20"/>
      <c r="H12"/>
      <c r="J12"/>
    </row>
    <row r="13" spans="1:10" s="6" customFormat="1" ht="12.75">
      <c r="A13" s="79" t="s">
        <v>19</v>
      </c>
      <c r="B13" s="103">
        <v>2</v>
      </c>
      <c r="C13" s="103">
        <v>2</v>
      </c>
      <c r="D13" s="120">
        <v>2</v>
      </c>
      <c r="E13" s="20"/>
      <c r="H13"/>
      <c r="J13"/>
    </row>
    <row r="14" spans="1:10" s="6" customFormat="1" ht="12.75">
      <c r="A14" s="79" t="s">
        <v>20</v>
      </c>
      <c r="B14" s="103">
        <v>2</v>
      </c>
      <c r="C14" s="103">
        <v>2</v>
      </c>
      <c r="D14" s="120">
        <v>2</v>
      </c>
      <c r="E14" s="20"/>
      <c r="H14"/>
      <c r="J14"/>
    </row>
    <row r="15" spans="1:10" s="6" customFormat="1" ht="13.5" customHeight="1">
      <c r="A15" s="79" t="s">
        <v>21</v>
      </c>
      <c r="B15" s="103">
        <v>3</v>
      </c>
      <c r="C15" s="103">
        <v>3</v>
      </c>
      <c r="D15" s="120">
        <v>3</v>
      </c>
      <c r="E15" s="20"/>
      <c r="H15"/>
      <c r="J15"/>
    </row>
    <row r="16" spans="1:10" s="6" customFormat="1" ht="12.75">
      <c r="A16" s="79" t="s">
        <v>22</v>
      </c>
      <c r="B16" s="103">
        <v>2</v>
      </c>
      <c r="C16" s="103">
        <v>2</v>
      </c>
      <c r="D16" s="120">
        <v>2</v>
      </c>
      <c r="E16" s="20"/>
      <c r="H16"/>
      <c r="J16"/>
    </row>
    <row r="17" spans="1:10" s="6" customFormat="1" ht="12.75">
      <c r="A17" s="79" t="s">
        <v>23</v>
      </c>
      <c r="B17" s="103">
        <v>2</v>
      </c>
      <c r="C17" s="103">
        <v>2</v>
      </c>
      <c r="D17" s="120">
        <v>2</v>
      </c>
      <c r="E17" s="20"/>
      <c r="H17"/>
      <c r="J17"/>
    </row>
    <row r="18" spans="1:10" s="6" customFormat="1" ht="12.75">
      <c r="A18" s="79" t="s">
        <v>24</v>
      </c>
      <c r="B18" s="103">
        <v>2</v>
      </c>
      <c r="C18" s="103">
        <v>2</v>
      </c>
      <c r="D18" s="120">
        <v>2</v>
      </c>
      <c r="E18" s="20"/>
      <c r="H18"/>
      <c r="J18"/>
    </row>
    <row r="19" spans="1:10" s="6" customFormat="1" ht="12.75">
      <c r="A19" s="79" t="s">
        <v>25</v>
      </c>
      <c r="B19" s="103">
        <v>1</v>
      </c>
      <c r="C19" s="103">
        <v>2</v>
      </c>
      <c r="D19" s="120">
        <v>3</v>
      </c>
      <c r="E19" s="20"/>
      <c r="H19"/>
      <c r="J19"/>
    </row>
    <row r="20" spans="1:10" s="6" customFormat="1" ht="15" customHeight="1">
      <c r="A20" s="79" t="s">
        <v>26</v>
      </c>
      <c r="B20" s="103">
        <v>1</v>
      </c>
      <c r="C20" s="103">
        <v>1</v>
      </c>
      <c r="D20" s="120">
        <v>1</v>
      </c>
      <c r="E20" s="20"/>
      <c r="H20"/>
      <c r="J20"/>
    </row>
    <row r="21" spans="1:10" s="6" customFormat="1" ht="12.75">
      <c r="A21" s="79" t="s">
        <v>27</v>
      </c>
      <c r="B21" s="103">
        <v>1</v>
      </c>
      <c r="C21" s="103">
        <v>1</v>
      </c>
      <c r="D21" s="120">
        <v>1</v>
      </c>
      <c r="E21" s="20"/>
      <c r="H21"/>
      <c r="J21"/>
    </row>
    <row r="22" spans="1:10" s="6" customFormat="1" ht="12.75">
      <c r="A22" s="79" t="s">
        <v>28</v>
      </c>
      <c r="B22" s="103">
        <v>1</v>
      </c>
      <c r="C22" s="103">
        <v>1</v>
      </c>
      <c r="D22" s="120">
        <v>1</v>
      </c>
      <c r="E22" s="20"/>
      <c r="H22"/>
      <c r="J22"/>
    </row>
    <row r="23" spans="1:10" s="6" customFormat="1" ht="12.75" customHeight="1">
      <c r="A23" s="79" t="s">
        <v>29</v>
      </c>
      <c r="B23" s="103">
        <v>2</v>
      </c>
      <c r="C23" s="103">
        <v>2</v>
      </c>
      <c r="D23" s="120">
        <v>2</v>
      </c>
      <c r="E23" s="20"/>
      <c r="H23"/>
      <c r="J23"/>
    </row>
    <row r="24" spans="1:10" s="6" customFormat="1" ht="12.75">
      <c r="A24" s="79" t="s">
        <v>30</v>
      </c>
      <c r="B24" s="103">
        <v>3</v>
      </c>
      <c r="C24" s="103">
        <v>3</v>
      </c>
      <c r="D24" s="120">
        <v>3</v>
      </c>
      <c r="E24" s="20"/>
      <c r="H24"/>
      <c r="J24"/>
    </row>
    <row r="25" spans="1:10" s="6" customFormat="1" ht="12.75">
      <c r="A25" s="79" t="s">
        <v>31</v>
      </c>
      <c r="B25" s="103">
        <v>1</v>
      </c>
      <c r="C25" s="103">
        <v>1</v>
      </c>
      <c r="D25" s="120">
        <v>1</v>
      </c>
      <c r="E25" s="20"/>
      <c r="H25"/>
      <c r="J25"/>
    </row>
    <row r="26" spans="1:10" s="6" customFormat="1" ht="12.75">
      <c r="A26" s="79" t="s">
        <v>32</v>
      </c>
      <c r="B26" s="103">
        <v>1</v>
      </c>
      <c r="C26" s="103">
        <v>1</v>
      </c>
      <c r="D26" s="120">
        <v>1</v>
      </c>
      <c r="E26" s="20"/>
      <c r="H26"/>
      <c r="J26"/>
    </row>
    <row r="27" spans="1:10" s="6" customFormat="1" ht="12.75">
      <c r="A27" s="79" t="s">
        <v>33</v>
      </c>
      <c r="B27" s="103">
        <v>2</v>
      </c>
      <c r="C27" s="103">
        <v>2</v>
      </c>
      <c r="D27" s="120">
        <v>2</v>
      </c>
      <c r="E27" s="20"/>
      <c r="H27"/>
      <c r="J27"/>
    </row>
    <row r="28" spans="1:10" s="6" customFormat="1" ht="16.5" customHeight="1">
      <c r="A28" s="65" t="s">
        <v>34</v>
      </c>
      <c r="B28" s="269">
        <v>43</v>
      </c>
      <c r="C28" s="269">
        <f>SUM(C5:C27)</f>
        <v>45</v>
      </c>
      <c r="D28" s="269">
        <f>SUM(D5:D27)</f>
        <v>46</v>
      </c>
      <c r="E28" s="20"/>
      <c r="H28"/>
      <c r="J28"/>
    </row>
    <row r="29" spans="1:14" s="6" customFormat="1" ht="16.5" customHeight="1">
      <c r="A29" s="55" t="s">
        <v>35</v>
      </c>
      <c r="B29" s="11"/>
      <c r="C29" s="11"/>
      <c r="D29" s="395"/>
      <c r="E29" s="20"/>
      <c r="H29"/>
      <c r="I29"/>
      <c r="J29"/>
      <c r="K29"/>
      <c r="L29"/>
      <c r="M29"/>
      <c r="N29"/>
    </row>
    <row r="30" spans="1:14" s="6" customFormat="1" ht="15" customHeight="1">
      <c r="A30" s="79" t="s">
        <v>36</v>
      </c>
      <c r="B30" s="103">
        <v>1</v>
      </c>
      <c r="C30" s="103">
        <v>1</v>
      </c>
      <c r="D30" s="120">
        <v>1</v>
      </c>
      <c r="E30" s="20"/>
      <c r="H30"/>
      <c r="I30"/>
      <c r="J30"/>
      <c r="K30"/>
      <c r="L30"/>
      <c r="M30"/>
      <c r="N30"/>
    </row>
    <row r="31" spans="1:14" s="6" customFormat="1" ht="12.75">
      <c r="A31" s="79" t="s">
        <v>37</v>
      </c>
      <c r="B31" s="103">
        <v>1</v>
      </c>
      <c r="C31" s="103">
        <v>1</v>
      </c>
      <c r="D31" s="120">
        <v>1</v>
      </c>
      <c r="E31" s="20"/>
      <c r="H31"/>
      <c r="I31"/>
      <c r="J31"/>
      <c r="K31"/>
      <c r="L31"/>
      <c r="M31"/>
      <c r="N31"/>
    </row>
    <row r="32" spans="1:14" s="6" customFormat="1" ht="12.75">
      <c r="A32" s="79" t="s">
        <v>38</v>
      </c>
      <c r="B32" s="103">
        <v>1</v>
      </c>
      <c r="C32" s="103">
        <v>1</v>
      </c>
      <c r="D32" s="120">
        <v>1</v>
      </c>
      <c r="E32" s="20"/>
      <c r="H32"/>
      <c r="I32"/>
      <c r="J32"/>
      <c r="K32"/>
      <c r="L32"/>
      <c r="M32"/>
      <c r="N32"/>
    </row>
    <row r="33" spans="1:14" s="6" customFormat="1" ht="12.75">
      <c r="A33" s="79" t="s">
        <v>39</v>
      </c>
      <c r="B33" s="103">
        <v>1</v>
      </c>
      <c r="C33" s="103">
        <v>1</v>
      </c>
      <c r="D33" s="120">
        <v>1</v>
      </c>
      <c r="E33" s="20"/>
      <c r="H33"/>
      <c r="I33"/>
      <c r="J33"/>
      <c r="K33"/>
      <c r="L33"/>
      <c r="M33"/>
      <c r="N33"/>
    </row>
    <row r="34" spans="1:14" s="6" customFormat="1" ht="12.75">
      <c r="A34" s="79" t="s">
        <v>40</v>
      </c>
      <c r="B34" s="103">
        <v>1</v>
      </c>
      <c r="C34" s="103">
        <v>1</v>
      </c>
      <c r="D34" s="120">
        <v>1</v>
      </c>
      <c r="E34" s="20"/>
      <c r="H34"/>
      <c r="I34"/>
      <c r="J34"/>
      <c r="K34"/>
      <c r="L34"/>
      <c r="M34"/>
      <c r="N34"/>
    </row>
    <row r="35" spans="1:14" s="6" customFormat="1" ht="12.75">
      <c r="A35" s="79" t="s">
        <v>41</v>
      </c>
      <c r="B35" s="103">
        <v>9</v>
      </c>
      <c r="C35" s="103">
        <v>9</v>
      </c>
      <c r="D35" s="120">
        <v>9</v>
      </c>
      <c r="E35" s="20"/>
      <c r="H35"/>
      <c r="I35"/>
      <c r="J35"/>
      <c r="K35"/>
      <c r="L35"/>
      <c r="M35"/>
      <c r="N35"/>
    </row>
    <row r="36" spans="1:10" s="6" customFormat="1" ht="12.75">
      <c r="A36" s="79" t="s">
        <v>42</v>
      </c>
      <c r="B36" s="103">
        <v>1</v>
      </c>
      <c r="C36" s="103">
        <v>1</v>
      </c>
      <c r="D36" s="120">
        <v>1</v>
      </c>
      <c r="E36" s="20"/>
      <c r="H36"/>
      <c r="J36"/>
    </row>
    <row r="37" spans="1:10" s="6" customFormat="1" ht="16.5" customHeight="1">
      <c r="A37" s="65" t="s">
        <v>43</v>
      </c>
      <c r="B37" s="134">
        <v>15</v>
      </c>
      <c r="C37" s="134">
        <v>15</v>
      </c>
      <c r="D37" s="134">
        <f>SUM(D30:D36)</f>
        <v>15</v>
      </c>
      <c r="E37" s="20"/>
      <c r="H37"/>
      <c r="J37"/>
    </row>
    <row r="38" spans="1:10" s="6" customFormat="1" ht="12.75">
      <c r="A38" s="65" t="s">
        <v>44</v>
      </c>
      <c r="B38" s="134">
        <f>SUM(B28:B36)</f>
        <v>58</v>
      </c>
      <c r="C38" s="134">
        <v>60</v>
      </c>
      <c r="D38" s="134">
        <v>61</v>
      </c>
      <c r="E38" s="20"/>
      <c r="H38"/>
      <c r="J38"/>
    </row>
    <row r="39" spans="1:5" ht="12.75">
      <c r="A39" s="47" t="s">
        <v>45</v>
      </c>
      <c r="B39" s="173"/>
      <c r="C39" s="173"/>
      <c r="D39" s="174"/>
      <c r="E39" s="28"/>
    </row>
    <row r="40" spans="1:5" ht="12.75">
      <c r="A40" s="50" t="s">
        <v>46</v>
      </c>
      <c r="B40" s="396">
        <v>1</v>
      </c>
      <c r="C40" s="397">
        <v>1</v>
      </c>
      <c r="D40" s="228">
        <v>1</v>
      </c>
      <c r="E40" s="28"/>
    </row>
    <row r="41" spans="1:4" ht="12.75">
      <c r="A41" s="50" t="s">
        <v>47</v>
      </c>
      <c r="B41" s="396">
        <v>1</v>
      </c>
      <c r="C41" s="397">
        <v>1</v>
      </c>
      <c r="D41" s="228">
        <v>1</v>
      </c>
    </row>
    <row r="42" spans="1:4" ht="12.75">
      <c r="A42" s="50" t="s">
        <v>48</v>
      </c>
      <c r="B42" s="315" t="s">
        <v>81</v>
      </c>
      <c r="C42" s="279" t="s">
        <v>81</v>
      </c>
      <c r="D42" s="228">
        <v>0</v>
      </c>
    </row>
    <row r="43" spans="1:4" ht="29.25" customHeight="1">
      <c r="A43" s="52" t="s">
        <v>49</v>
      </c>
      <c r="B43" s="398">
        <v>2</v>
      </c>
      <c r="C43" s="399">
        <v>2</v>
      </c>
      <c r="D43" s="400">
        <v>2</v>
      </c>
    </row>
    <row r="44" spans="1:4" ht="12.75">
      <c r="A44" s="53" t="s">
        <v>50</v>
      </c>
      <c r="B44" s="401">
        <v>60</v>
      </c>
      <c r="C44" s="401">
        <v>62</v>
      </c>
      <c r="D44" s="401">
        <v>63</v>
      </c>
    </row>
  </sheetData>
  <sheetProtection selectLockedCells="1" selectUnlockedCells="1"/>
  <mergeCells count="3">
    <mergeCell ref="A1:D1"/>
    <mergeCell ref="A2:A3"/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Z59"/>
  <sheetViews>
    <sheetView zoomScale="89" zoomScaleNormal="89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33" sqref="A33"/>
    </sheetView>
  </sheetViews>
  <sheetFormatPr defaultColWidth="9.140625" defaultRowHeight="12.75"/>
  <cols>
    <col min="1" max="1" width="21.140625" style="0" customWidth="1"/>
    <col min="2" max="2" width="10.57421875" style="28" customWidth="1"/>
    <col min="3" max="4" width="10.28125" style="0" customWidth="1"/>
    <col min="5" max="5" width="10.57421875" style="0" customWidth="1"/>
    <col min="6" max="7" width="13.8515625" style="0" customWidth="1"/>
    <col min="8" max="8" width="11.421875" style="0" customWidth="1"/>
    <col min="9" max="9" width="16.57421875" style="0" customWidth="1"/>
    <col min="10" max="11" width="4.57421875" style="0" customWidth="1"/>
    <col min="12" max="14" width="4.57421875" style="28" customWidth="1"/>
    <col min="15" max="16" width="4.57421875" style="0" customWidth="1"/>
    <col min="17" max="18" width="6.140625" style="0" customWidth="1"/>
    <col min="19" max="22" width="4.57421875" style="28" customWidth="1"/>
    <col min="23" max="26" width="4.421875" style="0" customWidth="1"/>
    <col min="27" max="241" width="9.140625" style="0" customWidth="1"/>
    <col min="242" max="16384" width="11.57421875" style="0" customWidth="1"/>
  </cols>
  <sheetData>
    <row r="1" spans="1:25" s="4" customFormat="1" ht="18" customHeight="1">
      <c r="A1" s="402" t="s">
        <v>167</v>
      </c>
      <c r="B1" s="402"/>
      <c r="C1" s="402"/>
      <c r="D1" s="402"/>
      <c r="E1" s="402"/>
      <c r="F1" s="402"/>
      <c r="G1" s="402"/>
      <c r="H1" s="402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6" s="405" customFormat="1" ht="14.25" customHeight="1">
      <c r="A2" s="402"/>
      <c r="B2" s="402"/>
      <c r="C2" s="402"/>
      <c r="D2" s="402"/>
      <c r="E2" s="402"/>
      <c r="F2" s="402"/>
      <c r="G2" s="402"/>
      <c r="H2" s="402"/>
      <c r="I2" s="402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</row>
    <row r="3" spans="1:26" s="405" customFormat="1" ht="27.75" customHeight="1">
      <c r="A3" s="211" t="s">
        <v>2</v>
      </c>
      <c r="B3" s="211" t="s">
        <v>168</v>
      </c>
      <c r="C3" s="211"/>
      <c r="D3" s="211"/>
      <c r="E3" s="211"/>
      <c r="F3" s="211" t="s">
        <v>169</v>
      </c>
      <c r="G3" s="211" t="s">
        <v>170</v>
      </c>
      <c r="H3" s="211" t="s">
        <v>171</v>
      </c>
      <c r="I3" s="211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</row>
    <row r="4" spans="1:26" s="405" customFormat="1" ht="25.5" customHeight="1">
      <c r="A4" s="211"/>
      <c r="B4" s="211" t="s">
        <v>172</v>
      </c>
      <c r="C4" s="211" t="s">
        <v>173</v>
      </c>
      <c r="D4" s="211" t="s">
        <v>174</v>
      </c>
      <c r="E4" s="211" t="s">
        <v>175</v>
      </c>
      <c r="F4" s="211"/>
      <c r="G4" s="211"/>
      <c r="H4" s="211"/>
      <c r="I4" s="211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</row>
    <row r="5" spans="1:26" s="405" customFormat="1" ht="63.75" customHeight="1">
      <c r="A5" s="211"/>
      <c r="B5" s="211"/>
      <c r="C5" s="211"/>
      <c r="D5" s="211"/>
      <c r="E5" s="211"/>
      <c r="F5" s="211"/>
      <c r="G5" s="211"/>
      <c r="H5" s="406" t="s">
        <v>176</v>
      </c>
      <c r="I5" s="406" t="s">
        <v>177</v>
      </c>
      <c r="J5" s="404"/>
      <c r="K5" s="404"/>
      <c r="L5" s="404"/>
      <c r="M5" s="404"/>
      <c r="N5" s="404"/>
      <c r="O5" s="404"/>
      <c r="P5" s="404"/>
      <c r="Q5" s="404"/>
      <c r="R5" s="404"/>
      <c r="S5" s="407"/>
      <c r="T5" s="407"/>
      <c r="U5" s="407"/>
      <c r="V5" s="407"/>
      <c r="W5" s="408"/>
      <c r="X5" s="408"/>
      <c r="Y5" s="408"/>
      <c r="Z5" s="408"/>
    </row>
    <row r="6" spans="1:26" s="405" customFormat="1" ht="18" customHeight="1">
      <c r="A6" s="211"/>
      <c r="B6" s="211"/>
      <c r="C6" s="211"/>
      <c r="D6" s="211"/>
      <c r="E6" s="211"/>
      <c r="F6" s="211"/>
      <c r="G6" s="211"/>
      <c r="H6" s="406"/>
      <c r="I6" s="406"/>
      <c r="J6" s="255"/>
      <c r="K6" s="255"/>
      <c r="L6" s="409"/>
      <c r="M6" s="409"/>
      <c r="N6" s="409"/>
      <c r="O6" s="255"/>
      <c r="P6" s="255"/>
      <c r="Q6" s="255"/>
      <c r="R6" s="255"/>
      <c r="S6" s="409"/>
      <c r="T6" s="409"/>
      <c r="U6" s="409"/>
      <c r="V6" s="409"/>
      <c r="W6" s="255"/>
      <c r="X6" s="255"/>
      <c r="Y6" s="255"/>
      <c r="Z6" s="255"/>
    </row>
    <row r="7" spans="1:25" s="416" customFormat="1" ht="13.5" customHeight="1">
      <c r="A7" s="211"/>
      <c r="B7" s="410" t="s">
        <v>147</v>
      </c>
      <c r="C7" s="410" t="s">
        <v>147</v>
      </c>
      <c r="D7" s="410" t="s">
        <v>147</v>
      </c>
      <c r="E7" s="410" t="s">
        <v>147</v>
      </c>
      <c r="F7" s="410" t="s">
        <v>147</v>
      </c>
      <c r="G7" s="410" t="s">
        <v>147</v>
      </c>
      <c r="H7" s="410" t="s">
        <v>96</v>
      </c>
      <c r="I7" s="410"/>
      <c r="J7" s="411"/>
      <c r="K7" s="411"/>
      <c r="L7" s="411"/>
      <c r="M7" s="411"/>
      <c r="N7" s="412"/>
      <c r="O7" s="413"/>
      <c r="P7" s="413"/>
      <c r="Q7" s="413"/>
      <c r="R7" s="414"/>
      <c r="S7" s="415"/>
      <c r="T7" s="415"/>
      <c r="U7" s="415"/>
      <c r="V7" s="415"/>
      <c r="W7" s="415"/>
      <c r="X7" s="415"/>
      <c r="Y7" s="415"/>
    </row>
    <row r="8" spans="1:22" s="419" customFormat="1" ht="18.75" customHeight="1">
      <c r="A8" s="55" t="s">
        <v>10</v>
      </c>
      <c r="B8" s="90"/>
      <c r="C8" s="90"/>
      <c r="D8" s="90"/>
      <c r="E8" s="90"/>
      <c r="F8" s="90"/>
      <c r="G8" s="90"/>
      <c r="H8" s="90"/>
      <c r="I8" s="248"/>
      <c r="J8" s="417"/>
      <c r="K8" s="417"/>
      <c r="L8" s="418"/>
      <c r="M8" s="418"/>
      <c r="N8" s="418"/>
      <c r="O8" s="417"/>
      <c r="P8" s="417"/>
      <c r="Q8" s="417"/>
      <c r="R8" s="417"/>
      <c r="S8" s="418"/>
      <c r="T8" s="418"/>
      <c r="U8" s="418"/>
      <c r="V8" s="418"/>
    </row>
    <row r="9" spans="1:25" s="419" customFormat="1" ht="14.25" customHeight="1">
      <c r="A9" s="420" t="s">
        <v>11</v>
      </c>
      <c r="B9" s="120">
        <v>0</v>
      </c>
      <c r="C9" s="120">
        <v>1</v>
      </c>
      <c r="D9" s="120">
        <v>3</v>
      </c>
      <c r="E9" s="120">
        <v>16</v>
      </c>
      <c r="F9" s="120">
        <v>0</v>
      </c>
      <c r="G9" s="120">
        <v>38</v>
      </c>
      <c r="H9" s="120">
        <v>3</v>
      </c>
      <c r="I9" s="120">
        <v>21</v>
      </c>
      <c r="J9" s="261"/>
      <c r="K9" s="261"/>
      <c r="L9" s="421"/>
      <c r="M9" s="421"/>
      <c r="N9" s="421"/>
      <c r="O9" s="261"/>
      <c r="P9" s="261"/>
      <c r="Q9" s="261"/>
      <c r="R9" s="261"/>
      <c r="S9" s="421"/>
      <c r="T9" s="421"/>
      <c r="U9" s="421"/>
      <c r="V9" s="421"/>
      <c r="W9" s="422"/>
      <c r="X9" s="422"/>
      <c r="Y9" s="422"/>
    </row>
    <row r="10" spans="1:25" s="419" customFormat="1" ht="15" customHeight="1">
      <c r="A10" s="420" t="s">
        <v>12</v>
      </c>
      <c r="B10" s="120">
        <v>0</v>
      </c>
      <c r="C10" s="120">
        <v>1</v>
      </c>
      <c r="D10" s="120">
        <v>0</v>
      </c>
      <c r="E10" s="120">
        <v>14</v>
      </c>
      <c r="F10" s="120">
        <v>0</v>
      </c>
      <c r="G10" s="120">
        <v>0</v>
      </c>
      <c r="H10" s="120">
        <v>0</v>
      </c>
      <c r="I10" s="120">
        <v>17</v>
      </c>
      <c r="J10" s="261"/>
      <c r="K10" s="261"/>
      <c r="L10" s="421"/>
      <c r="M10" s="421"/>
      <c r="N10" s="421"/>
      <c r="O10" s="261"/>
      <c r="P10" s="261"/>
      <c r="Q10" s="261"/>
      <c r="R10" s="261"/>
      <c r="S10" s="421"/>
      <c r="T10" s="421"/>
      <c r="U10" s="421"/>
      <c r="V10" s="421"/>
      <c r="W10" s="422"/>
      <c r="X10" s="422"/>
      <c r="Y10" s="422"/>
    </row>
    <row r="11" spans="1:25" s="419" customFormat="1" ht="12.75">
      <c r="A11" s="420" t="s">
        <v>13</v>
      </c>
      <c r="B11" s="120">
        <v>1</v>
      </c>
      <c r="C11" s="120">
        <v>1</v>
      </c>
      <c r="D11" s="120">
        <v>1</v>
      </c>
      <c r="E11" s="120">
        <v>18</v>
      </c>
      <c r="F11" s="120">
        <v>41</v>
      </c>
      <c r="G11" s="120">
        <v>4</v>
      </c>
      <c r="H11" s="120">
        <v>1</v>
      </c>
      <c r="I11" s="120">
        <v>37</v>
      </c>
      <c r="J11" s="261"/>
      <c r="K11" s="261"/>
      <c r="L11" s="421"/>
      <c r="M11" s="421"/>
      <c r="N11" s="421"/>
      <c r="O11" s="261"/>
      <c r="P11" s="261"/>
      <c r="Q11" s="261"/>
      <c r="R11" s="261"/>
      <c r="S11" s="421"/>
      <c r="T11" s="421"/>
      <c r="U11" s="421"/>
      <c r="V11" s="421"/>
      <c r="W11" s="422"/>
      <c r="X11" s="422"/>
      <c r="Y11" s="422"/>
    </row>
    <row r="12" spans="1:25" s="419" customFormat="1" ht="15" customHeight="1">
      <c r="A12" s="420" t="s">
        <v>14</v>
      </c>
      <c r="B12" s="120">
        <v>0</v>
      </c>
      <c r="C12" s="120">
        <v>1</v>
      </c>
      <c r="D12" s="120">
        <v>1</v>
      </c>
      <c r="E12" s="120">
        <v>1</v>
      </c>
      <c r="F12" s="120">
        <v>0</v>
      </c>
      <c r="G12" s="120">
        <v>0</v>
      </c>
      <c r="H12" s="120">
        <v>1</v>
      </c>
      <c r="I12" s="120">
        <v>25</v>
      </c>
      <c r="J12" s="261"/>
      <c r="K12" s="261"/>
      <c r="L12" s="421"/>
      <c r="M12" s="421"/>
      <c r="N12" s="421"/>
      <c r="O12" s="261"/>
      <c r="P12" s="261"/>
      <c r="Q12" s="261"/>
      <c r="R12" s="261"/>
      <c r="S12" s="421"/>
      <c r="T12" s="421"/>
      <c r="U12" s="421"/>
      <c r="V12" s="421"/>
      <c r="W12" s="422"/>
      <c r="X12" s="422"/>
      <c r="Y12" s="422"/>
    </row>
    <row r="13" spans="1:25" s="419" customFormat="1" ht="12.75">
      <c r="A13" s="420" t="s">
        <v>15</v>
      </c>
      <c r="B13" s="120">
        <v>0</v>
      </c>
      <c r="C13" s="120">
        <v>1</v>
      </c>
      <c r="D13" s="120">
        <v>4</v>
      </c>
      <c r="E13" s="120">
        <v>21</v>
      </c>
      <c r="F13" s="120">
        <v>0</v>
      </c>
      <c r="G13" s="120">
        <v>0</v>
      </c>
      <c r="H13" s="120">
        <v>4</v>
      </c>
      <c r="I13" s="120">
        <v>27</v>
      </c>
      <c r="J13" s="261"/>
      <c r="K13" s="261"/>
      <c r="L13" s="421"/>
      <c r="M13" s="421"/>
      <c r="N13" s="421"/>
      <c r="O13" s="261"/>
      <c r="P13" s="261"/>
      <c r="Q13" s="261"/>
      <c r="R13" s="261"/>
      <c r="S13" s="421"/>
      <c r="T13" s="421"/>
      <c r="U13" s="421"/>
      <c r="V13" s="421"/>
      <c r="W13" s="422"/>
      <c r="X13" s="422"/>
      <c r="Y13" s="422"/>
    </row>
    <row r="14" spans="1:25" s="419" customFormat="1" ht="12.75">
      <c r="A14" s="420" t="s">
        <v>16</v>
      </c>
      <c r="B14" s="120">
        <v>0</v>
      </c>
      <c r="C14" s="120">
        <v>0</v>
      </c>
      <c r="D14" s="423">
        <v>0</v>
      </c>
      <c r="E14" s="423">
        <v>1</v>
      </c>
      <c r="F14" s="423">
        <v>0</v>
      </c>
      <c r="G14" s="423">
        <v>16</v>
      </c>
      <c r="H14" s="423">
        <v>0</v>
      </c>
      <c r="I14" s="423">
        <v>15</v>
      </c>
      <c r="J14" s="261"/>
      <c r="K14" s="261"/>
      <c r="L14" s="421"/>
      <c r="M14" s="421"/>
      <c r="N14" s="421"/>
      <c r="O14" s="261"/>
      <c r="P14" s="261"/>
      <c r="Q14" s="261"/>
      <c r="R14" s="261"/>
      <c r="S14" s="421"/>
      <c r="T14" s="421"/>
      <c r="U14" s="421"/>
      <c r="V14" s="421"/>
      <c r="W14" s="422"/>
      <c r="X14" s="422"/>
      <c r="Y14" s="422"/>
    </row>
    <row r="15" spans="1:25" s="419" customFormat="1" ht="12.75">
      <c r="A15" s="420" t="s">
        <v>17</v>
      </c>
      <c r="B15" s="120">
        <v>0</v>
      </c>
      <c r="C15" s="120">
        <v>1</v>
      </c>
      <c r="D15" s="423">
        <v>2</v>
      </c>
      <c r="E15" s="423">
        <v>0</v>
      </c>
      <c r="F15" s="423">
        <v>0</v>
      </c>
      <c r="G15" s="423">
        <v>0</v>
      </c>
      <c r="H15" s="423">
        <v>2</v>
      </c>
      <c r="I15" s="423">
        <v>0</v>
      </c>
      <c r="J15" s="261"/>
      <c r="K15" s="261"/>
      <c r="L15" s="421"/>
      <c r="M15" s="421"/>
      <c r="N15" s="421"/>
      <c r="O15" s="261"/>
      <c r="P15" s="261"/>
      <c r="Q15" s="261"/>
      <c r="R15" s="261"/>
      <c r="S15" s="421"/>
      <c r="T15" s="421"/>
      <c r="U15" s="421"/>
      <c r="V15" s="421"/>
      <c r="W15" s="422"/>
      <c r="X15" s="422"/>
      <c r="Y15" s="422"/>
    </row>
    <row r="16" spans="1:25" s="419" customFormat="1" ht="12.75">
      <c r="A16" s="420" t="s">
        <v>18</v>
      </c>
      <c r="B16" s="423">
        <v>0</v>
      </c>
      <c r="C16" s="120">
        <v>1</v>
      </c>
      <c r="D16" s="423">
        <v>2</v>
      </c>
      <c r="E16" s="423">
        <v>27</v>
      </c>
      <c r="F16" s="423">
        <v>0</v>
      </c>
      <c r="G16" s="423">
        <v>0</v>
      </c>
      <c r="H16" s="423">
        <v>2</v>
      </c>
      <c r="I16" s="423">
        <v>27</v>
      </c>
      <c r="J16" s="261"/>
      <c r="K16" s="261"/>
      <c r="L16" s="421"/>
      <c r="M16" s="421"/>
      <c r="N16" s="421"/>
      <c r="O16" s="261"/>
      <c r="P16" s="261"/>
      <c r="Q16" s="261"/>
      <c r="R16" s="261"/>
      <c r="S16" s="421"/>
      <c r="T16" s="421"/>
      <c r="U16" s="421"/>
      <c r="V16" s="421"/>
      <c r="W16" s="422"/>
      <c r="X16" s="422"/>
      <c r="Y16" s="422"/>
    </row>
    <row r="17" spans="1:25" s="419" customFormat="1" ht="12.75">
      <c r="A17" s="420" t="s">
        <v>19</v>
      </c>
      <c r="B17" s="103">
        <v>0</v>
      </c>
      <c r="C17" s="103">
        <v>0</v>
      </c>
      <c r="D17" s="103">
        <v>0</v>
      </c>
      <c r="E17" s="120">
        <v>19</v>
      </c>
      <c r="F17" s="103">
        <v>0</v>
      </c>
      <c r="G17" s="103">
        <v>96</v>
      </c>
      <c r="H17" s="103">
        <v>0</v>
      </c>
      <c r="I17" s="120">
        <v>37</v>
      </c>
      <c r="J17" s="261"/>
      <c r="K17" s="261"/>
      <c r="L17" s="421"/>
      <c r="M17" s="421"/>
      <c r="N17" s="421"/>
      <c r="O17" s="261"/>
      <c r="P17" s="261"/>
      <c r="Q17" s="261"/>
      <c r="R17" s="261"/>
      <c r="S17" s="421"/>
      <c r="T17" s="421"/>
      <c r="U17" s="421"/>
      <c r="V17" s="421"/>
      <c r="W17" s="422"/>
      <c r="X17" s="422"/>
      <c r="Y17" s="422"/>
    </row>
    <row r="18" spans="1:25" s="419" customFormat="1" ht="14.25" customHeight="1">
      <c r="A18" s="420" t="s">
        <v>20</v>
      </c>
      <c r="B18" s="120">
        <v>0</v>
      </c>
      <c r="C18" s="120">
        <v>1</v>
      </c>
      <c r="D18" s="120">
        <v>0</v>
      </c>
      <c r="E18" s="120">
        <v>14</v>
      </c>
      <c r="F18" s="120">
        <v>0</v>
      </c>
      <c r="G18" s="120">
        <v>0</v>
      </c>
      <c r="H18" s="120">
        <v>0</v>
      </c>
      <c r="I18" s="120">
        <v>18</v>
      </c>
      <c r="J18" s="261"/>
      <c r="K18" s="261"/>
      <c r="L18" s="421"/>
      <c r="M18" s="421"/>
      <c r="N18" s="421"/>
      <c r="O18" s="261"/>
      <c r="P18" s="261"/>
      <c r="Q18" s="261"/>
      <c r="R18" s="261"/>
      <c r="S18" s="421"/>
      <c r="T18" s="421"/>
      <c r="U18" s="421"/>
      <c r="V18" s="421"/>
      <c r="W18" s="422"/>
      <c r="X18" s="422"/>
      <c r="Y18" s="422"/>
    </row>
    <row r="19" spans="1:25" s="419" customFormat="1" ht="15" customHeight="1">
      <c r="A19" s="420" t="s">
        <v>21</v>
      </c>
      <c r="B19" s="120">
        <v>0</v>
      </c>
      <c r="C19" s="120">
        <v>1</v>
      </c>
      <c r="D19" s="120">
        <v>1</v>
      </c>
      <c r="E19" s="120">
        <v>18</v>
      </c>
      <c r="F19" s="120">
        <v>0</v>
      </c>
      <c r="G19" s="120">
        <v>5</v>
      </c>
      <c r="H19" s="120">
        <v>1</v>
      </c>
      <c r="I19" s="120">
        <v>29</v>
      </c>
      <c r="J19" s="261"/>
      <c r="K19" s="261"/>
      <c r="L19" s="421"/>
      <c r="M19" s="421"/>
      <c r="N19" s="421"/>
      <c r="O19" s="261"/>
      <c r="P19" s="261"/>
      <c r="Q19" s="261"/>
      <c r="R19" s="261"/>
      <c r="S19" s="421"/>
      <c r="T19" s="421"/>
      <c r="U19" s="421"/>
      <c r="V19" s="421"/>
      <c r="W19" s="422"/>
      <c r="X19" s="422"/>
      <c r="Y19" s="422"/>
    </row>
    <row r="20" spans="1:25" s="419" customFormat="1" ht="15" customHeight="1">
      <c r="A20" s="420" t="s">
        <v>22</v>
      </c>
      <c r="B20" s="120">
        <v>0</v>
      </c>
      <c r="C20" s="120">
        <v>1</v>
      </c>
      <c r="D20" s="120">
        <v>2</v>
      </c>
      <c r="E20" s="120">
        <v>20</v>
      </c>
      <c r="F20" s="120">
        <v>0</v>
      </c>
      <c r="G20" s="120">
        <v>0</v>
      </c>
      <c r="H20" s="120">
        <v>2</v>
      </c>
      <c r="I20" s="120">
        <v>28</v>
      </c>
      <c r="J20" s="261"/>
      <c r="K20" s="261"/>
      <c r="L20" s="421"/>
      <c r="M20" s="421"/>
      <c r="N20" s="421"/>
      <c r="O20" s="261"/>
      <c r="P20" s="261"/>
      <c r="Q20" s="261"/>
      <c r="R20" s="261"/>
      <c r="S20" s="421"/>
      <c r="T20" s="421"/>
      <c r="U20" s="421"/>
      <c r="V20" s="421"/>
      <c r="W20" s="422"/>
      <c r="X20" s="422"/>
      <c r="Y20" s="422"/>
    </row>
    <row r="21" spans="1:25" s="419" customFormat="1" ht="14.25" customHeight="1">
      <c r="A21" s="420" t="s">
        <v>23</v>
      </c>
      <c r="B21" s="120">
        <v>0</v>
      </c>
      <c r="C21" s="120">
        <v>1</v>
      </c>
      <c r="D21" s="120">
        <v>4</v>
      </c>
      <c r="E21" s="120">
        <v>23</v>
      </c>
      <c r="F21" s="120">
        <v>0</v>
      </c>
      <c r="G21" s="120">
        <v>0</v>
      </c>
      <c r="H21" s="120">
        <v>4</v>
      </c>
      <c r="I21" s="120">
        <v>29</v>
      </c>
      <c r="J21" s="261"/>
      <c r="K21" s="261"/>
      <c r="L21" s="421"/>
      <c r="M21" s="421"/>
      <c r="N21" s="421"/>
      <c r="O21" s="261"/>
      <c r="P21" s="261"/>
      <c r="Q21" s="261"/>
      <c r="R21" s="261"/>
      <c r="S21" s="421"/>
      <c r="T21" s="421"/>
      <c r="U21" s="421"/>
      <c r="V21" s="421"/>
      <c r="W21" s="422"/>
      <c r="X21" s="422"/>
      <c r="Y21" s="422"/>
    </row>
    <row r="22" spans="1:25" s="419" customFormat="1" ht="14.25" customHeight="1">
      <c r="A22" s="420" t="s">
        <v>24</v>
      </c>
      <c r="B22" s="120">
        <v>0</v>
      </c>
      <c r="C22" s="120">
        <v>1</v>
      </c>
      <c r="D22" s="120">
        <v>0</v>
      </c>
      <c r="E22" s="120">
        <v>14</v>
      </c>
      <c r="F22" s="120">
        <v>0</v>
      </c>
      <c r="G22" s="120">
        <v>8</v>
      </c>
      <c r="H22" s="120">
        <v>0</v>
      </c>
      <c r="I22" s="120">
        <v>17</v>
      </c>
      <c r="J22" s="261"/>
      <c r="K22" s="261"/>
      <c r="L22" s="421"/>
      <c r="M22" s="421"/>
      <c r="N22" s="421"/>
      <c r="O22" s="261"/>
      <c r="P22" s="261"/>
      <c r="Q22" s="261"/>
      <c r="R22" s="261"/>
      <c r="S22" s="421"/>
      <c r="T22" s="421"/>
      <c r="U22" s="421"/>
      <c r="V22" s="421"/>
      <c r="W22" s="422"/>
      <c r="X22" s="422"/>
      <c r="Y22" s="422"/>
    </row>
    <row r="23" spans="1:25" s="419" customFormat="1" ht="14.25" customHeight="1">
      <c r="A23" s="420" t="s">
        <v>25</v>
      </c>
      <c r="B23" s="120">
        <v>3</v>
      </c>
      <c r="C23" s="120">
        <v>2</v>
      </c>
      <c r="D23" s="120">
        <v>1</v>
      </c>
      <c r="E23" s="120">
        <v>18</v>
      </c>
      <c r="F23" s="120">
        <v>7</v>
      </c>
      <c r="G23" s="120">
        <v>27</v>
      </c>
      <c r="H23" s="120">
        <v>1</v>
      </c>
      <c r="I23" s="120">
        <v>24</v>
      </c>
      <c r="J23" s="261"/>
      <c r="K23" s="261"/>
      <c r="L23" s="421"/>
      <c r="M23" s="421"/>
      <c r="N23" s="421"/>
      <c r="O23" s="261"/>
      <c r="P23" s="261"/>
      <c r="Q23" s="261"/>
      <c r="R23" s="261"/>
      <c r="S23" s="421"/>
      <c r="T23" s="421"/>
      <c r="U23" s="421"/>
      <c r="V23" s="421"/>
      <c r="W23" s="422"/>
      <c r="X23" s="422"/>
      <c r="Y23" s="422"/>
    </row>
    <row r="24" spans="1:25" s="419" customFormat="1" ht="15.75" customHeight="1">
      <c r="A24" s="420" t="s">
        <v>26</v>
      </c>
      <c r="B24" s="120">
        <v>0</v>
      </c>
      <c r="C24" s="120">
        <v>1</v>
      </c>
      <c r="D24" s="120">
        <v>2</v>
      </c>
      <c r="E24" s="120">
        <v>20</v>
      </c>
      <c r="F24" s="120">
        <v>0</v>
      </c>
      <c r="G24" s="120">
        <v>0</v>
      </c>
      <c r="H24" s="120">
        <v>2</v>
      </c>
      <c r="I24" s="120">
        <v>22</v>
      </c>
      <c r="J24" s="261"/>
      <c r="K24" s="261"/>
      <c r="L24" s="421"/>
      <c r="M24" s="421"/>
      <c r="N24" s="421"/>
      <c r="O24" s="261"/>
      <c r="P24" s="261"/>
      <c r="Q24" s="261"/>
      <c r="R24" s="261"/>
      <c r="S24" s="421"/>
      <c r="T24" s="421"/>
      <c r="U24" s="421"/>
      <c r="V24" s="421"/>
      <c r="W24" s="422"/>
      <c r="X24" s="422"/>
      <c r="Y24" s="422"/>
    </row>
    <row r="25" spans="1:25" s="419" customFormat="1" ht="15.75" customHeight="1">
      <c r="A25" s="420" t="s">
        <v>27</v>
      </c>
      <c r="B25" s="120">
        <v>0</v>
      </c>
      <c r="C25" s="120">
        <v>1</v>
      </c>
      <c r="D25" s="120">
        <v>1</v>
      </c>
      <c r="E25" s="120">
        <v>0</v>
      </c>
      <c r="F25" s="120">
        <v>0</v>
      </c>
      <c r="G25" s="120">
        <v>0</v>
      </c>
      <c r="H25" s="120">
        <v>1</v>
      </c>
      <c r="I25" s="120">
        <v>0</v>
      </c>
      <c r="J25" s="261"/>
      <c r="K25" s="261"/>
      <c r="L25" s="421"/>
      <c r="M25" s="421"/>
      <c r="N25" s="421"/>
      <c r="O25" s="261"/>
      <c r="P25" s="261"/>
      <c r="Q25" s="261"/>
      <c r="R25" s="261"/>
      <c r="S25" s="421"/>
      <c r="T25" s="421"/>
      <c r="U25" s="421"/>
      <c r="V25" s="421"/>
      <c r="W25" s="422"/>
      <c r="X25" s="422"/>
      <c r="Y25" s="422"/>
    </row>
    <row r="26" spans="1:25" s="419" customFormat="1" ht="15" customHeight="1">
      <c r="A26" s="420" t="s">
        <v>28</v>
      </c>
      <c r="B26" s="120">
        <v>1</v>
      </c>
      <c r="C26" s="120">
        <v>1</v>
      </c>
      <c r="D26" s="120">
        <v>3</v>
      </c>
      <c r="E26" s="120">
        <v>38</v>
      </c>
      <c r="F26" s="120">
        <v>1</v>
      </c>
      <c r="G26" s="120">
        <v>93</v>
      </c>
      <c r="H26" s="120">
        <v>4</v>
      </c>
      <c r="I26" s="120">
        <v>38</v>
      </c>
      <c r="J26" s="261"/>
      <c r="K26" s="261"/>
      <c r="L26" s="421"/>
      <c r="M26" s="421"/>
      <c r="N26" s="421"/>
      <c r="O26" s="261"/>
      <c r="P26" s="261"/>
      <c r="Q26" s="261"/>
      <c r="R26" s="261"/>
      <c r="S26" s="421"/>
      <c r="T26" s="421"/>
      <c r="U26" s="421"/>
      <c r="V26" s="421"/>
      <c r="W26" s="422"/>
      <c r="X26" s="422"/>
      <c r="Y26" s="422"/>
    </row>
    <row r="27" spans="1:25" s="419" customFormat="1" ht="15" customHeight="1">
      <c r="A27" s="420" t="s">
        <v>29</v>
      </c>
      <c r="B27" s="95">
        <v>0</v>
      </c>
      <c r="C27" s="109">
        <v>1</v>
      </c>
      <c r="D27" s="109">
        <v>1</v>
      </c>
      <c r="E27" s="109">
        <v>15</v>
      </c>
      <c r="F27" s="109">
        <v>0</v>
      </c>
      <c r="G27" s="109">
        <v>29</v>
      </c>
      <c r="H27" s="109">
        <v>1</v>
      </c>
      <c r="I27" s="109">
        <v>24</v>
      </c>
      <c r="J27" s="261"/>
      <c r="K27" s="261"/>
      <c r="L27" s="421"/>
      <c r="M27" s="421"/>
      <c r="N27" s="421"/>
      <c r="O27" s="261"/>
      <c r="P27" s="421"/>
      <c r="Q27" s="421"/>
      <c r="R27" s="421"/>
      <c r="S27" s="421"/>
      <c r="T27" s="421"/>
      <c r="U27" s="421"/>
      <c r="V27" s="421"/>
      <c r="W27" s="422"/>
      <c r="X27" s="422"/>
      <c r="Y27" s="422"/>
    </row>
    <row r="28" spans="1:25" s="419" customFormat="1" ht="14.25" customHeight="1">
      <c r="A28" s="420" t="s">
        <v>30</v>
      </c>
      <c r="B28" s="95">
        <v>0</v>
      </c>
      <c r="C28" s="109">
        <v>2</v>
      </c>
      <c r="D28" s="109">
        <v>1</v>
      </c>
      <c r="E28" s="109">
        <v>1</v>
      </c>
      <c r="F28" s="109">
        <v>0</v>
      </c>
      <c r="G28" s="109">
        <v>6</v>
      </c>
      <c r="H28" s="109">
        <v>1</v>
      </c>
      <c r="I28" s="109">
        <v>0</v>
      </c>
      <c r="J28" s="261"/>
      <c r="K28" s="261"/>
      <c r="L28" s="421"/>
      <c r="M28" s="421"/>
      <c r="N28" s="421"/>
      <c r="O28" s="261"/>
      <c r="P28" s="261"/>
      <c r="Q28" s="261"/>
      <c r="R28" s="261"/>
      <c r="S28" s="421"/>
      <c r="T28" s="421"/>
      <c r="U28" s="421"/>
      <c r="V28" s="421"/>
      <c r="W28" s="422"/>
      <c r="X28" s="422"/>
      <c r="Y28" s="422"/>
    </row>
    <row r="29" spans="1:25" s="419" customFormat="1" ht="15.75" customHeight="1">
      <c r="A29" s="420" t="s">
        <v>31</v>
      </c>
      <c r="B29" s="95">
        <v>0</v>
      </c>
      <c r="C29" s="109">
        <v>1</v>
      </c>
      <c r="D29" s="95">
        <v>2</v>
      </c>
      <c r="E29" s="109">
        <v>19</v>
      </c>
      <c r="F29" s="109">
        <v>0</v>
      </c>
      <c r="G29" s="109">
        <v>40</v>
      </c>
      <c r="H29" s="109">
        <v>3</v>
      </c>
      <c r="I29" s="109">
        <v>26</v>
      </c>
      <c r="J29" s="261"/>
      <c r="K29" s="261"/>
      <c r="L29" s="421"/>
      <c r="M29" s="421"/>
      <c r="N29" s="421"/>
      <c r="O29" s="261"/>
      <c r="P29" s="261"/>
      <c r="Q29" s="261"/>
      <c r="R29" s="261"/>
      <c r="S29" s="421"/>
      <c r="T29" s="421"/>
      <c r="U29" s="421"/>
      <c r="V29" s="421"/>
      <c r="W29" s="422"/>
      <c r="X29" s="422"/>
      <c r="Y29" s="422"/>
    </row>
    <row r="30" spans="1:25" s="419" customFormat="1" ht="14.25" customHeight="1">
      <c r="A30" s="420" t="s">
        <v>32</v>
      </c>
      <c r="B30" s="424">
        <v>0</v>
      </c>
      <c r="C30" s="425">
        <v>1</v>
      </c>
      <c r="D30" s="109">
        <v>0</v>
      </c>
      <c r="E30" s="109">
        <v>1</v>
      </c>
      <c r="F30" s="109">
        <v>0</v>
      </c>
      <c r="G30" s="109">
        <v>0</v>
      </c>
      <c r="H30" s="109">
        <v>0</v>
      </c>
      <c r="I30" s="109">
        <v>0</v>
      </c>
      <c r="J30" s="261"/>
      <c r="K30" s="261"/>
      <c r="L30" s="421"/>
      <c r="M30" s="421"/>
      <c r="N30" s="421"/>
      <c r="O30" s="426"/>
      <c r="P30" s="426"/>
      <c r="Q30" s="426"/>
      <c r="R30" s="426"/>
      <c r="S30" s="427"/>
      <c r="T30" s="427"/>
      <c r="U30" s="427"/>
      <c r="V30" s="427"/>
      <c r="W30" s="422"/>
      <c r="X30" s="422"/>
      <c r="Y30" s="422"/>
    </row>
    <row r="31" spans="1:25" s="419" customFormat="1" ht="14.25" customHeight="1">
      <c r="A31" s="420" t="s">
        <v>33</v>
      </c>
      <c r="B31" s="95">
        <v>0</v>
      </c>
      <c r="C31" s="109">
        <v>1</v>
      </c>
      <c r="D31" s="109">
        <v>1</v>
      </c>
      <c r="E31" s="109">
        <v>13</v>
      </c>
      <c r="F31" s="109">
        <v>0</v>
      </c>
      <c r="G31" s="109">
        <v>0</v>
      </c>
      <c r="H31" s="109">
        <v>1</v>
      </c>
      <c r="I31" s="109">
        <v>20</v>
      </c>
      <c r="J31" s="261"/>
      <c r="K31" s="261"/>
      <c r="L31" s="421"/>
      <c r="M31" s="421"/>
      <c r="N31" s="421"/>
      <c r="O31" s="261"/>
      <c r="P31" s="261"/>
      <c r="Q31" s="261"/>
      <c r="R31" s="261"/>
      <c r="S31" s="421"/>
      <c r="T31" s="421"/>
      <c r="U31" s="421"/>
      <c r="V31" s="421"/>
      <c r="W31" s="422"/>
      <c r="X31" s="422"/>
      <c r="Y31" s="422"/>
    </row>
    <row r="32" spans="1:25" s="419" customFormat="1" ht="16.5" customHeight="1">
      <c r="A32" s="65" t="s">
        <v>34</v>
      </c>
      <c r="B32" s="134">
        <f aca="true" t="shared" si="0" ref="B32:I32">SUM(B9:B31)</f>
        <v>5</v>
      </c>
      <c r="C32" s="134">
        <f t="shared" si="0"/>
        <v>23</v>
      </c>
      <c r="D32" s="134">
        <f t="shared" si="0"/>
        <v>32</v>
      </c>
      <c r="E32" s="134">
        <f t="shared" si="0"/>
        <v>331</v>
      </c>
      <c r="F32" s="134">
        <f t="shared" si="0"/>
        <v>49</v>
      </c>
      <c r="G32" s="134">
        <f t="shared" si="0"/>
        <v>362</v>
      </c>
      <c r="H32" s="134">
        <f t="shared" si="0"/>
        <v>34</v>
      </c>
      <c r="I32" s="134">
        <f t="shared" si="0"/>
        <v>481</v>
      </c>
      <c r="J32" s="251"/>
      <c r="K32" s="251"/>
      <c r="L32" s="428"/>
      <c r="M32" s="428"/>
      <c r="N32" s="428"/>
      <c r="O32" s="251"/>
      <c r="P32" s="251"/>
      <c r="Q32" s="251"/>
      <c r="R32" s="251"/>
      <c r="S32" s="428"/>
      <c r="T32" s="428"/>
      <c r="U32" s="428"/>
      <c r="V32" s="428"/>
      <c r="W32" s="429"/>
      <c r="X32" s="429"/>
      <c r="Y32" s="429"/>
    </row>
    <row r="33" spans="1:25" s="419" customFormat="1" ht="16.5" customHeight="1">
      <c r="A33" s="430" t="s">
        <v>35</v>
      </c>
      <c r="B33" s="431"/>
      <c r="C33" s="431"/>
      <c r="D33" s="431"/>
      <c r="E33" s="431"/>
      <c r="F33" s="431"/>
      <c r="G33" s="431"/>
      <c r="H33" s="431"/>
      <c r="I33" s="431"/>
      <c r="J33" s="261"/>
      <c r="K33" s="261"/>
      <c r="L33" s="421"/>
      <c r="M33" s="421"/>
      <c r="N33" s="421"/>
      <c r="O33" s="261"/>
      <c r="P33" s="261"/>
      <c r="Q33" s="261"/>
      <c r="R33" s="261"/>
      <c r="S33" s="421"/>
      <c r="T33" s="421"/>
      <c r="U33" s="421"/>
      <c r="V33" s="421"/>
      <c r="W33" s="422"/>
      <c r="X33" s="422"/>
      <c r="Y33" s="422"/>
    </row>
    <row r="34" spans="1:25" s="419" customFormat="1" ht="16.5" customHeight="1">
      <c r="A34" s="79" t="s">
        <v>36</v>
      </c>
      <c r="B34" s="95">
        <v>0</v>
      </c>
      <c r="C34" s="109">
        <v>1</v>
      </c>
      <c r="D34" s="109">
        <v>0</v>
      </c>
      <c r="E34" s="109">
        <v>0</v>
      </c>
      <c r="F34" s="109">
        <v>0</v>
      </c>
      <c r="G34" s="109">
        <v>40</v>
      </c>
      <c r="H34" s="109">
        <v>0</v>
      </c>
      <c r="I34" s="109">
        <v>0</v>
      </c>
      <c r="J34" s="261"/>
      <c r="K34" s="261"/>
      <c r="L34" s="421"/>
      <c r="M34" s="421"/>
      <c r="N34" s="421"/>
      <c r="O34" s="261"/>
      <c r="P34" s="261"/>
      <c r="Q34" s="261"/>
      <c r="R34" s="261"/>
      <c r="S34" s="421"/>
      <c r="T34" s="421"/>
      <c r="U34" s="421"/>
      <c r="V34" s="421"/>
      <c r="W34" s="422"/>
      <c r="X34" s="422"/>
      <c r="Y34" s="422"/>
    </row>
    <row r="35" spans="1:25" s="419" customFormat="1" ht="14.25" customHeight="1">
      <c r="A35" s="79" t="s">
        <v>37</v>
      </c>
      <c r="B35" s="95">
        <v>0</v>
      </c>
      <c r="C35" s="109">
        <v>1</v>
      </c>
      <c r="D35" s="109">
        <v>0</v>
      </c>
      <c r="E35" s="109">
        <v>2</v>
      </c>
      <c r="F35" s="109">
        <v>0</v>
      </c>
      <c r="G35" s="109">
        <v>0</v>
      </c>
      <c r="H35" s="109">
        <v>0</v>
      </c>
      <c r="I35" s="109">
        <v>8</v>
      </c>
      <c r="J35" s="261"/>
      <c r="K35" s="261"/>
      <c r="L35" s="421"/>
      <c r="M35" s="421"/>
      <c r="N35" s="421"/>
      <c r="O35" s="261"/>
      <c r="P35" s="261"/>
      <c r="Q35" s="261"/>
      <c r="R35" s="261"/>
      <c r="S35" s="421"/>
      <c r="T35" s="421"/>
      <c r="U35" s="421"/>
      <c r="V35" s="421"/>
      <c r="W35" s="422"/>
      <c r="X35" s="422"/>
      <c r="Y35" s="422"/>
    </row>
    <row r="36" spans="1:25" s="419" customFormat="1" ht="14.25" customHeight="1">
      <c r="A36" s="79" t="s">
        <v>38</v>
      </c>
      <c r="B36" s="95">
        <v>0</v>
      </c>
      <c r="C36" s="109">
        <v>2</v>
      </c>
      <c r="D36" s="109">
        <v>2</v>
      </c>
      <c r="E36" s="109">
        <v>13</v>
      </c>
      <c r="F36" s="109">
        <v>0</v>
      </c>
      <c r="G36" s="109">
        <v>869</v>
      </c>
      <c r="H36" s="109">
        <v>2</v>
      </c>
      <c r="I36" s="109">
        <v>69</v>
      </c>
      <c r="J36" s="261"/>
      <c r="K36" s="261"/>
      <c r="L36" s="421"/>
      <c r="M36" s="421"/>
      <c r="N36" s="421"/>
      <c r="O36" s="261"/>
      <c r="P36" s="261"/>
      <c r="Q36" s="261"/>
      <c r="R36" s="261"/>
      <c r="S36" s="421"/>
      <c r="T36" s="421"/>
      <c r="U36" s="421"/>
      <c r="V36" s="421"/>
      <c r="W36" s="422"/>
      <c r="X36" s="422"/>
      <c r="Y36" s="422"/>
    </row>
    <row r="37" spans="1:25" s="419" customFormat="1" ht="15.75" customHeight="1">
      <c r="A37" s="79" t="s">
        <v>39</v>
      </c>
      <c r="B37" s="95">
        <v>0</v>
      </c>
      <c r="C37" s="109">
        <v>1</v>
      </c>
      <c r="D37" s="109">
        <v>0</v>
      </c>
      <c r="E37" s="109">
        <v>3</v>
      </c>
      <c r="F37" s="109">
        <v>0</v>
      </c>
      <c r="G37" s="109">
        <v>0</v>
      </c>
      <c r="H37" s="109">
        <v>0</v>
      </c>
      <c r="I37" s="109">
        <v>14</v>
      </c>
      <c r="J37" s="261"/>
      <c r="K37" s="261"/>
      <c r="L37" s="421"/>
      <c r="M37" s="421"/>
      <c r="N37" s="421"/>
      <c r="O37" s="261"/>
      <c r="P37" s="261"/>
      <c r="Q37" s="261"/>
      <c r="R37" s="261"/>
      <c r="S37" s="421"/>
      <c r="T37" s="421"/>
      <c r="U37" s="421"/>
      <c r="V37" s="421"/>
      <c r="W37" s="422"/>
      <c r="X37" s="422"/>
      <c r="Y37" s="422"/>
    </row>
    <row r="38" spans="1:25" s="419" customFormat="1" ht="15.75" customHeight="1">
      <c r="A38" s="79" t="s">
        <v>40</v>
      </c>
      <c r="B38" s="95">
        <v>0</v>
      </c>
      <c r="C38" s="109">
        <v>1</v>
      </c>
      <c r="D38" s="109">
        <v>0</v>
      </c>
      <c r="E38" s="109">
        <v>3</v>
      </c>
      <c r="F38" s="109">
        <v>0</v>
      </c>
      <c r="G38" s="109">
        <v>0</v>
      </c>
      <c r="H38" s="109">
        <v>0</v>
      </c>
      <c r="I38" s="109">
        <v>13</v>
      </c>
      <c r="J38" s="261"/>
      <c r="K38" s="261"/>
      <c r="L38" s="421"/>
      <c r="M38" s="421"/>
      <c r="N38" s="421"/>
      <c r="O38" s="261"/>
      <c r="P38" s="261"/>
      <c r="Q38" s="261"/>
      <c r="R38" s="261"/>
      <c r="S38" s="421"/>
      <c r="T38" s="421"/>
      <c r="U38" s="421"/>
      <c r="V38" s="421"/>
      <c r="W38" s="422"/>
      <c r="X38" s="422"/>
      <c r="Y38" s="422"/>
    </row>
    <row r="39" spans="1:25" s="419" customFormat="1" ht="15.75" customHeight="1">
      <c r="A39" s="79" t="s">
        <v>41</v>
      </c>
      <c r="B39" s="95">
        <v>0</v>
      </c>
      <c r="C39" s="109">
        <v>1</v>
      </c>
      <c r="D39" s="109">
        <v>4</v>
      </c>
      <c r="E39" s="109">
        <v>18</v>
      </c>
      <c r="F39" s="109">
        <v>0</v>
      </c>
      <c r="G39" s="109">
        <v>138</v>
      </c>
      <c r="H39" s="109">
        <v>5</v>
      </c>
      <c r="I39" s="109">
        <v>102</v>
      </c>
      <c r="J39" s="261"/>
      <c r="K39" s="261"/>
      <c r="L39" s="421"/>
      <c r="M39" s="421"/>
      <c r="N39" s="421"/>
      <c r="O39" s="261"/>
      <c r="P39" s="261"/>
      <c r="Q39" s="261"/>
      <c r="R39" s="261"/>
      <c r="S39" s="421"/>
      <c r="T39" s="421"/>
      <c r="U39" s="421"/>
      <c r="V39" s="421"/>
      <c r="W39" s="422"/>
      <c r="X39" s="422"/>
      <c r="Y39" s="422"/>
    </row>
    <row r="40" spans="1:25" s="419" customFormat="1" ht="15.75" customHeight="1">
      <c r="A40" s="79" t="s">
        <v>42</v>
      </c>
      <c r="B40" s="95">
        <v>0</v>
      </c>
      <c r="C40" s="109">
        <v>1</v>
      </c>
      <c r="D40" s="109">
        <v>0</v>
      </c>
      <c r="E40" s="109">
        <v>3</v>
      </c>
      <c r="F40" s="109">
        <v>0</v>
      </c>
      <c r="G40" s="109">
        <v>265</v>
      </c>
      <c r="H40" s="109">
        <v>0</v>
      </c>
      <c r="I40" s="109">
        <v>10</v>
      </c>
      <c r="J40" s="261"/>
      <c r="K40" s="261"/>
      <c r="L40" s="421"/>
      <c r="M40" s="421"/>
      <c r="N40" s="421"/>
      <c r="O40" s="261"/>
      <c r="P40" s="261"/>
      <c r="Q40" s="261"/>
      <c r="R40" s="261"/>
      <c r="S40" s="421"/>
      <c r="T40" s="421"/>
      <c r="U40" s="421"/>
      <c r="V40" s="421"/>
      <c r="W40" s="422"/>
      <c r="X40" s="422"/>
      <c r="Y40" s="422"/>
    </row>
    <row r="41" spans="1:25" s="419" customFormat="1" ht="16.5" customHeight="1">
      <c r="A41" s="65" t="s">
        <v>43</v>
      </c>
      <c r="B41" s="134">
        <f aca="true" t="shared" si="1" ref="B41:I41">SUM(B34:B40)</f>
        <v>0</v>
      </c>
      <c r="C41" s="134">
        <f t="shared" si="1"/>
        <v>8</v>
      </c>
      <c r="D41" s="134">
        <f t="shared" si="1"/>
        <v>6</v>
      </c>
      <c r="E41" s="134">
        <f t="shared" si="1"/>
        <v>42</v>
      </c>
      <c r="F41" s="134">
        <f t="shared" si="1"/>
        <v>0</v>
      </c>
      <c r="G41" s="134">
        <f t="shared" si="1"/>
        <v>1312</v>
      </c>
      <c r="H41" s="134">
        <f t="shared" si="1"/>
        <v>7</v>
      </c>
      <c r="I41" s="134">
        <f t="shared" si="1"/>
        <v>216</v>
      </c>
      <c r="J41" s="251"/>
      <c r="K41" s="251"/>
      <c r="L41" s="428"/>
      <c r="M41" s="428"/>
      <c r="N41" s="428"/>
      <c r="O41" s="251"/>
      <c r="P41" s="251"/>
      <c r="Q41" s="251"/>
      <c r="R41" s="251"/>
      <c r="S41" s="428"/>
      <c r="T41" s="428"/>
      <c r="U41" s="428"/>
      <c r="V41" s="428"/>
      <c r="W41" s="429"/>
      <c r="X41" s="429"/>
      <c r="Y41" s="429"/>
    </row>
    <row r="42" spans="1:25" s="419" customFormat="1" ht="37.5" customHeight="1">
      <c r="A42" s="432" t="s">
        <v>44</v>
      </c>
      <c r="B42" s="193">
        <v>5</v>
      </c>
      <c r="C42" s="193">
        <v>31</v>
      </c>
      <c r="D42" s="193">
        <v>38</v>
      </c>
      <c r="E42" s="193">
        <f>E32+E41</f>
        <v>373</v>
      </c>
      <c r="F42" s="193">
        <v>49</v>
      </c>
      <c r="G42" s="193">
        <f>G32+G41</f>
        <v>1674</v>
      </c>
      <c r="H42" s="193">
        <f>H32+H41</f>
        <v>41</v>
      </c>
      <c r="I42" s="193">
        <v>697</v>
      </c>
      <c r="J42" s="428"/>
      <c r="K42" s="251"/>
      <c r="L42" s="428"/>
      <c r="M42" s="428"/>
      <c r="N42" s="428"/>
      <c r="O42" s="251"/>
      <c r="P42" s="251"/>
      <c r="Q42" s="428"/>
      <c r="R42" s="428"/>
      <c r="S42" s="428"/>
      <c r="T42" s="428"/>
      <c r="U42" s="428"/>
      <c r="V42" s="428"/>
      <c r="W42" s="429"/>
      <c r="X42" s="429"/>
      <c r="Y42" s="428"/>
    </row>
    <row r="43" spans="1:22" s="434" customFormat="1" ht="12.75" customHeight="1">
      <c r="A43" s="433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</row>
    <row r="44" spans="1:22" s="434" customFormat="1" ht="12.75">
      <c r="A44" s="435"/>
      <c r="B44" s="436"/>
      <c r="L44" s="436"/>
      <c r="M44" s="436"/>
      <c r="N44" s="436"/>
      <c r="S44" s="436"/>
      <c r="T44" s="436"/>
      <c r="U44" s="436"/>
      <c r="V44" s="436"/>
    </row>
    <row r="45" spans="2:22" s="434" customFormat="1" ht="12.75">
      <c r="B45" s="436"/>
      <c r="L45" s="436"/>
      <c r="M45" s="436"/>
      <c r="N45" s="436"/>
      <c r="S45" s="436"/>
      <c r="T45" s="436"/>
      <c r="U45" s="436"/>
      <c r="V45" s="436"/>
    </row>
    <row r="51" ht="12.75" customHeight="1">
      <c r="B51"/>
    </row>
    <row r="52" ht="12.75" customHeight="1">
      <c r="B52"/>
    </row>
    <row r="53" ht="12.75" customHeight="1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</sheetData>
  <sheetProtection selectLockedCells="1" selectUnlockedCells="1"/>
  <mergeCells count="14">
    <mergeCell ref="A1:I2"/>
    <mergeCell ref="A3:A7"/>
    <mergeCell ref="B3:E3"/>
    <mergeCell ref="F3:F6"/>
    <mergeCell ref="G3:G6"/>
    <mergeCell ref="H3:I4"/>
    <mergeCell ref="B4:B6"/>
    <mergeCell ref="C4:C6"/>
    <mergeCell ref="D4:D6"/>
    <mergeCell ref="E4:E6"/>
    <mergeCell ref="H5:H6"/>
    <mergeCell ref="I5:I6"/>
    <mergeCell ref="H7:I7"/>
    <mergeCell ref="A43:U43"/>
  </mergeCells>
  <printOptions/>
  <pageMargins left="0.7875" right="0.7875" top="1.0631944444444446" bottom="1.0631944444444446" header="0.7875" footer="0.7875"/>
  <pageSetup horizontalDpi="300" verticalDpi="300" orientation="portrait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BF61"/>
  <sheetViews>
    <sheetView tabSelected="1" zoomScale="89" zoomScaleNormal="89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F46" sqref="F46"/>
    </sheetView>
  </sheetViews>
  <sheetFormatPr defaultColWidth="9.140625" defaultRowHeight="12.75"/>
  <cols>
    <col min="1" max="1" width="21.140625" style="0" customWidth="1"/>
    <col min="2" max="5" width="5.8515625" style="0" customWidth="1"/>
    <col min="6" max="6" width="5.7109375" style="0" customWidth="1"/>
    <col min="7" max="7" width="5.8515625" style="0" customWidth="1"/>
    <col min="8" max="8" width="5.57421875" style="0" customWidth="1"/>
    <col min="9" max="9" width="6.00390625" style="0" customWidth="1"/>
    <col min="10" max="11" width="5.421875" style="0" customWidth="1"/>
    <col min="12" max="14" width="4.57421875" style="0" customWidth="1"/>
    <col min="15" max="15" width="4.140625" style="437" customWidth="1"/>
    <col min="16" max="16" width="7.421875" style="437" customWidth="1"/>
    <col min="17" max="17" width="4.140625" style="437" customWidth="1"/>
    <col min="18" max="18" width="7.7109375" style="437" customWidth="1"/>
    <col min="19" max="19" width="5.140625" style="437" customWidth="1"/>
    <col min="20" max="20" width="7.7109375" style="437" customWidth="1"/>
    <col min="21" max="26" width="4.57421875" style="0" customWidth="1"/>
    <col min="27" max="29" width="5.140625" style="0" customWidth="1"/>
    <col min="30" max="32" width="6.421875" style="0" customWidth="1"/>
    <col min="33" max="33" width="7.421875" style="0" customWidth="1"/>
    <col min="34" max="35" width="8.00390625" style="0" customWidth="1"/>
    <col min="36" max="36" width="6.7109375" style="0" customWidth="1"/>
    <col min="37" max="37" width="6.00390625" style="0" customWidth="1"/>
    <col min="38" max="43" width="4.57421875" style="0" customWidth="1"/>
    <col min="44" max="230" width="9.140625" style="0" customWidth="1"/>
    <col min="231" max="16384" width="11.57421875" style="0" customWidth="1"/>
  </cols>
  <sheetData>
    <row r="1" spans="1:44" s="4" customFormat="1" ht="18" customHeight="1">
      <c r="A1" s="254" t="s">
        <v>178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3"/>
      <c r="AO1" s="275"/>
      <c r="AP1" s="275"/>
      <c r="AQ1" s="275"/>
      <c r="AR1" s="247"/>
    </row>
    <row r="2" spans="1:44" s="4" customFormat="1" ht="18" customHeight="1">
      <c r="A2" s="5" t="s">
        <v>2</v>
      </c>
      <c r="B2" s="5" t="s">
        <v>179</v>
      </c>
      <c r="C2" s="5"/>
      <c r="D2" s="5"/>
      <c r="E2" s="7" t="s">
        <v>180</v>
      </c>
      <c r="F2" s="7"/>
      <c r="G2" s="5" t="s">
        <v>181</v>
      </c>
      <c r="H2" s="5"/>
      <c r="I2" s="5"/>
      <c r="J2" s="7" t="s">
        <v>180</v>
      </c>
      <c r="K2" s="7"/>
      <c r="L2" s="438" t="s">
        <v>182</v>
      </c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5" t="s">
        <v>183</v>
      </c>
      <c r="AM2" s="5"/>
      <c r="AN2" s="5"/>
      <c r="AO2" s="7" t="s">
        <v>184</v>
      </c>
      <c r="AP2" s="7"/>
      <c r="AQ2" s="7"/>
      <c r="AR2" s="247"/>
    </row>
    <row r="3" spans="1:43" s="440" customFormat="1" ht="73.5" customHeight="1">
      <c r="A3" s="5"/>
      <c r="B3" s="5"/>
      <c r="C3" s="5"/>
      <c r="D3" s="5"/>
      <c r="E3" s="7"/>
      <c r="F3" s="7"/>
      <c r="G3" s="5"/>
      <c r="H3" s="5"/>
      <c r="I3" s="5"/>
      <c r="J3" s="7"/>
      <c r="K3" s="7"/>
      <c r="L3" s="5" t="s">
        <v>185</v>
      </c>
      <c r="M3" s="5"/>
      <c r="N3" s="5"/>
      <c r="O3" s="439" t="s">
        <v>186</v>
      </c>
      <c r="P3" s="439"/>
      <c r="Q3" s="439"/>
      <c r="R3" s="439"/>
      <c r="S3" s="439"/>
      <c r="T3" s="439"/>
      <c r="U3" s="5" t="s">
        <v>187</v>
      </c>
      <c r="V3" s="5"/>
      <c r="W3" s="5"/>
      <c r="X3" s="7" t="s">
        <v>188</v>
      </c>
      <c r="Y3" s="7"/>
      <c r="Z3" s="7"/>
      <c r="AA3" s="5" t="s">
        <v>189</v>
      </c>
      <c r="AB3" s="5"/>
      <c r="AC3" s="5"/>
      <c r="AD3" s="5" t="s">
        <v>190</v>
      </c>
      <c r="AE3" s="5"/>
      <c r="AF3" s="5"/>
      <c r="AG3" s="5" t="s">
        <v>191</v>
      </c>
      <c r="AH3" s="5"/>
      <c r="AI3" s="5"/>
      <c r="AJ3" s="7" t="s">
        <v>192</v>
      </c>
      <c r="AK3" s="7"/>
      <c r="AL3" s="5"/>
      <c r="AM3" s="5"/>
      <c r="AN3" s="5"/>
      <c r="AO3" s="7"/>
      <c r="AP3" s="7"/>
      <c r="AQ3" s="7"/>
    </row>
    <row r="4" spans="1:43" s="441" customFormat="1" ht="32.25" customHeight="1">
      <c r="A4" s="5"/>
      <c r="B4" s="5">
        <v>2018</v>
      </c>
      <c r="C4" s="5">
        <v>2019</v>
      </c>
      <c r="D4" s="5">
        <v>2020</v>
      </c>
      <c r="E4" s="5">
        <v>2019</v>
      </c>
      <c r="F4" s="5">
        <v>2020</v>
      </c>
      <c r="G4" s="5">
        <v>2018</v>
      </c>
      <c r="H4" s="5">
        <v>2019</v>
      </c>
      <c r="I4" s="5">
        <v>2020</v>
      </c>
      <c r="J4" s="5">
        <v>2019</v>
      </c>
      <c r="K4" s="5">
        <v>2020</v>
      </c>
      <c r="L4" s="5">
        <v>2018</v>
      </c>
      <c r="M4" s="5">
        <v>2019</v>
      </c>
      <c r="N4" s="5">
        <v>2020</v>
      </c>
      <c r="O4" s="212">
        <v>2018</v>
      </c>
      <c r="P4" s="212"/>
      <c r="Q4" s="212">
        <v>2019</v>
      </c>
      <c r="R4" s="212"/>
      <c r="S4" s="212">
        <v>2020</v>
      </c>
      <c r="T4" s="212"/>
      <c r="U4" s="5">
        <v>2018</v>
      </c>
      <c r="V4" s="5">
        <v>2019</v>
      </c>
      <c r="W4" s="5">
        <v>2020</v>
      </c>
      <c r="X4" s="5">
        <v>2018</v>
      </c>
      <c r="Y4" s="5">
        <v>2019</v>
      </c>
      <c r="Z4" s="5">
        <v>2020</v>
      </c>
      <c r="AA4" s="5">
        <v>2018</v>
      </c>
      <c r="AB4" s="5">
        <v>2019</v>
      </c>
      <c r="AC4" s="5">
        <v>2020</v>
      </c>
      <c r="AD4" s="5" t="s">
        <v>193</v>
      </c>
      <c r="AE4" s="5" t="s">
        <v>194</v>
      </c>
      <c r="AF4" s="5" t="s">
        <v>195</v>
      </c>
      <c r="AG4" s="5">
        <v>2018</v>
      </c>
      <c r="AH4" s="5">
        <v>2019</v>
      </c>
      <c r="AI4" s="5">
        <v>2020</v>
      </c>
      <c r="AJ4" s="5">
        <v>2019</v>
      </c>
      <c r="AK4" s="5">
        <v>2020</v>
      </c>
      <c r="AL4" s="5">
        <v>2018</v>
      </c>
      <c r="AM4" s="5">
        <v>2019</v>
      </c>
      <c r="AN4" s="5">
        <v>2020</v>
      </c>
      <c r="AO4" s="5">
        <v>2018</v>
      </c>
      <c r="AP4" s="5">
        <v>2019</v>
      </c>
      <c r="AQ4" s="5">
        <v>2020</v>
      </c>
    </row>
    <row r="5" spans="1:43" s="341" customFormat="1" ht="8.25" customHeight="1">
      <c r="A5" s="5"/>
      <c r="B5" s="87" t="s">
        <v>96</v>
      </c>
      <c r="C5" s="87" t="s">
        <v>96</v>
      </c>
      <c r="D5" s="87" t="s">
        <v>96</v>
      </c>
      <c r="E5" s="87" t="s">
        <v>96</v>
      </c>
      <c r="F5" s="87" t="s">
        <v>96</v>
      </c>
      <c r="G5" s="87" t="s">
        <v>96</v>
      </c>
      <c r="H5" s="87" t="s">
        <v>96</v>
      </c>
      <c r="I5" s="87" t="s">
        <v>96</v>
      </c>
      <c r="J5" s="87" t="s">
        <v>96</v>
      </c>
      <c r="K5" s="87" t="s">
        <v>96</v>
      </c>
      <c r="L5" s="87" t="s">
        <v>96</v>
      </c>
      <c r="M5" s="87" t="s">
        <v>96</v>
      </c>
      <c r="N5" s="87" t="s">
        <v>96</v>
      </c>
      <c r="O5" s="213" t="s">
        <v>96</v>
      </c>
      <c r="P5" s="213" t="s">
        <v>52</v>
      </c>
      <c r="Q5" s="213" t="s">
        <v>96</v>
      </c>
      <c r="R5" s="213" t="s">
        <v>52</v>
      </c>
      <c r="S5" s="213" t="s">
        <v>96</v>
      </c>
      <c r="T5" s="213" t="s">
        <v>52</v>
      </c>
      <c r="U5" s="87" t="s">
        <v>96</v>
      </c>
      <c r="V5" s="87"/>
      <c r="W5" s="87"/>
      <c r="X5" s="87"/>
      <c r="Y5" s="87"/>
      <c r="Z5" s="87"/>
      <c r="AA5" s="87"/>
      <c r="AB5" s="87"/>
      <c r="AC5" s="87"/>
      <c r="AD5" s="87" t="s">
        <v>96</v>
      </c>
      <c r="AE5" s="87"/>
      <c r="AF5" s="87"/>
      <c r="AG5" s="87" t="s">
        <v>96</v>
      </c>
      <c r="AH5" s="87"/>
      <c r="AI5" s="87"/>
      <c r="AJ5" s="87"/>
      <c r="AK5" s="87"/>
      <c r="AL5" s="87" t="s">
        <v>96</v>
      </c>
      <c r="AM5" s="87"/>
      <c r="AN5" s="87"/>
      <c r="AO5" s="87"/>
      <c r="AP5" s="87"/>
      <c r="AQ5" s="87"/>
    </row>
    <row r="6" spans="1:58" s="6" customFormat="1" ht="18.75" customHeight="1">
      <c r="A6" s="430" t="s">
        <v>10</v>
      </c>
      <c r="B6" s="44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443"/>
      <c r="AU6"/>
      <c r="AV6"/>
      <c r="AW6"/>
      <c r="AX6"/>
      <c r="AY6"/>
      <c r="AZ6"/>
      <c r="BA6"/>
      <c r="BB6"/>
      <c r="BC6"/>
      <c r="BD6"/>
      <c r="BE6"/>
      <c r="BF6"/>
    </row>
    <row r="7" spans="1:58" s="6" customFormat="1" ht="14.25" customHeight="1">
      <c r="A7" s="444" t="s">
        <v>11</v>
      </c>
      <c r="B7" s="109">
        <v>23</v>
      </c>
      <c r="C7" s="109">
        <v>23</v>
      </c>
      <c r="D7" s="109">
        <v>23</v>
      </c>
      <c r="E7" s="109">
        <v>23</v>
      </c>
      <c r="F7" s="109">
        <v>23</v>
      </c>
      <c r="G7" s="109">
        <v>21</v>
      </c>
      <c r="H7" s="109">
        <v>21</v>
      </c>
      <c r="I7" s="109">
        <v>21</v>
      </c>
      <c r="J7" s="109">
        <v>21</v>
      </c>
      <c r="K7" s="109">
        <v>21</v>
      </c>
      <c r="L7" s="104">
        <v>10</v>
      </c>
      <c r="M7" s="104">
        <v>10</v>
      </c>
      <c r="N7" s="104">
        <v>10</v>
      </c>
      <c r="O7" s="278">
        <v>6</v>
      </c>
      <c r="P7" s="445">
        <f aca="true" t="shared" si="0" ref="P7:P30">O7/L7</f>
        <v>0.6</v>
      </c>
      <c r="Q7" s="278">
        <v>6</v>
      </c>
      <c r="R7" s="445">
        <f aca="true" t="shared" si="1" ref="R7:R30">Q7/M7</f>
        <v>0.6</v>
      </c>
      <c r="S7" s="278">
        <v>6</v>
      </c>
      <c r="T7" s="100">
        <f aca="true" t="shared" si="2" ref="T7:T30">S7/N7</f>
        <v>0.6</v>
      </c>
      <c r="U7" s="105">
        <v>11</v>
      </c>
      <c r="V7" s="105">
        <v>11</v>
      </c>
      <c r="W7" s="105">
        <v>11</v>
      </c>
      <c r="X7" s="105">
        <v>8</v>
      </c>
      <c r="Y7" s="105">
        <v>8</v>
      </c>
      <c r="Z7" s="105">
        <v>7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6">
        <v>0</v>
      </c>
      <c r="AG7" s="106">
        <v>5</v>
      </c>
      <c r="AH7" s="106">
        <v>5</v>
      </c>
      <c r="AI7" s="240">
        <v>0</v>
      </c>
      <c r="AJ7" s="240">
        <v>0</v>
      </c>
      <c r="AK7" s="240">
        <v>0</v>
      </c>
      <c r="AL7" s="105">
        <v>21</v>
      </c>
      <c r="AM7" s="105">
        <v>21</v>
      </c>
      <c r="AN7" s="105">
        <v>21</v>
      </c>
      <c r="AO7" s="105">
        <v>19</v>
      </c>
      <c r="AP7" s="105">
        <v>19</v>
      </c>
      <c r="AQ7" s="105">
        <v>19</v>
      </c>
      <c r="AU7"/>
      <c r="AV7"/>
      <c r="AW7"/>
      <c r="AX7"/>
      <c r="AY7"/>
      <c r="AZ7"/>
      <c r="BA7"/>
      <c r="BB7"/>
      <c r="BC7"/>
      <c r="BD7"/>
      <c r="BE7"/>
      <c r="BF7"/>
    </row>
    <row r="8" spans="1:58" s="6" customFormat="1" ht="15" customHeight="1">
      <c r="A8" s="444" t="s">
        <v>12</v>
      </c>
      <c r="B8" s="109">
        <v>18</v>
      </c>
      <c r="C8" s="109">
        <v>18</v>
      </c>
      <c r="D8" s="109">
        <v>18</v>
      </c>
      <c r="E8" s="109">
        <v>18</v>
      </c>
      <c r="F8" s="109">
        <v>18</v>
      </c>
      <c r="G8" s="109">
        <v>17</v>
      </c>
      <c r="H8" s="109">
        <v>17</v>
      </c>
      <c r="I8" s="109">
        <v>17</v>
      </c>
      <c r="J8" s="109">
        <v>17</v>
      </c>
      <c r="K8" s="109">
        <v>17</v>
      </c>
      <c r="L8" s="104">
        <v>2</v>
      </c>
      <c r="M8" s="104">
        <v>3</v>
      </c>
      <c r="N8" s="104">
        <v>4</v>
      </c>
      <c r="O8" s="278">
        <v>0</v>
      </c>
      <c r="P8" s="445">
        <f t="shared" si="0"/>
        <v>0</v>
      </c>
      <c r="Q8" s="278">
        <v>0</v>
      </c>
      <c r="R8" s="445">
        <f t="shared" si="1"/>
        <v>0</v>
      </c>
      <c r="S8" s="278">
        <v>0</v>
      </c>
      <c r="T8" s="100">
        <f t="shared" si="2"/>
        <v>0</v>
      </c>
      <c r="U8" s="105">
        <v>15</v>
      </c>
      <c r="V8" s="105">
        <v>14</v>
      </c>
      <c r="W8" s="105">
        <v>13</v>
      </c>
      <c r="X8" s="105">
        <v>11</v>
      </c>
      <c r="Y8" s="105">
        <v>8</v>
      </c>
      <c r="Z8" s="105">
        <v>7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0</v>
      </c>
      <c r="AG8" s="106">
        <v>1</v>
      </c>
      <c r="AH8" s="106">
        <v>2</v>
      </c>
      <c r="AI8" s="240">
        <v>2</v>
      </c>
      <c r="AJ8" s="240">
        <v>2</v>
      </c>
      <c r="AK8" s="240">
        <v>2</v>
      </c>
      <c r="AL8" s="101">
        <v>18</v>
      </c>
      <c r="AM8" s="101">
        <v>18</v>
      </c>
      <c r="AN8" s="101">
        <v>18</v>
      </c>
      <c r="AO8" s="101">
        <v>2</v>
      </c>
      <c r="AP8" s="101">
        <v>2</v>
      </c>
      <c r="AQ8" s="101">
        <v>11</v>
      </c>
      <c r="AU8"/>
      <c r="AV8"/>
      <c r="AW8"/>
      <c r="AX8"/>
      <c r="AY8"/>
      <c r="AZ8"/>
      <c r="BA8"/>
      <c r="BB8"/>
      <c r="BC8"/>
      <c r="BD8"/>
      <c r="BE8"/>
      <c r="BF8"/>
    </row>
    <row r="9" spans="1:58" s="6" customFormat="1" ht="12.75">
      <c r="A9" s="444" t="s">
        <v>13</v>
      </c>
      <c r="B9" s="109">
        <v>44</v>
      </c>
      <c r="C9" s="109">
        <v>43</v>
      </c>
      <c r="D9" s="95">
        <v>42</v>
      </c>
      <c r="E9" s="109">
        <v>20</v>
      </c>
      <c r="F9" s="109">
        <v>20</v>
      </c>
      <c r="G9" s="109">
        <v>38</v>
      </c>
      <c r="H9" s="109">
        <v>37</v>
      </c>
      <c r="I9" s="109">
        <v>37</v>
      </c>
      <c r="J9" s="109">
        <v>20</v>
      </c>
      <c r="K9" s="109">
        <v>20</v>
      </c>
      <c r="L9" s="104">
        <v>10</v>
      </c>
      <c r="M9" s="104">
        <v>10</v>
      </c>
      <c r="N9" s="104">
        <v>10</v>
      </c>
      <c r="O9" s="278">
        <v>6</v>
      </c>
      <c r="P9" s="445">
        <f t="shared" si="0"/>
        <v>0.6</v>
      </c>
      <c r="Q9" s="278">
        <v>6</v>
      </c>
      <c r="R9" s="445">
        <f t="shared" si="1"/>
        <v>0.6</v>
      </c>
      <c r="S9" s="278">
        <v>6</v>
      </c>
      <c r="T9" s="100">
        <f t="shared" si="2"/>
        <v>0.6</v>
      </c>
      <c r="U9" s="105">
        <v>27</v>
      </c>
      <c r="V9" s="105">
        <v>26</v>
      </c>
      <c r="W9" s="105">
        <v>25</v>
      </c>
      <c r="X9" s="105">
        <v>20</v>
      </c>
      <c r="Y9" s="105">
        <v>18</v>
      </c>
      <c r="Z9" s="105">
        <v>16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38</v>
      </c>
      <c r="AH9" s="106">
        <v>8</v>
      </c>
      <c r="AI9" s="240">
        <v>6</v>
      </c>
      <c r="AJ9" s="240">
        <v>8</v>
      </c>
      <c r="AK9" s="240">
        <v>6</v>
      </c>
      <c r="AL9" s="105">
        <v>41</v>
      </c>
      <c r="AM9" s="105">
        <v>40</v>
      </c>
      <c r="AN9" s="105">
        <v>40</v>
      </c>
      <c r="AO9" s="446">
        <v>18</v>
      </c>
      <c r="AP9" s="446">
        <v>18</v>
      </c>
      <c r="AQ9" s="446">
        <v>18</v>
      </c>
      <c r="AU9"/>
      <c r="AV9"/>
      <c r="AW9"/>
      <c r="AX9"/>
      <c r="AY9"/>
      <c r="AZ9"/>
      <c r="BA9"/>
      <c r="BB9"/>
      <c r="BC9"/>
      <c r="BD9"/>
      <c r="BE9"/>
      <c r="BF9"/>
    </row>
    <row r="10" spans="1:58" s="6" customFormat="1" ht="15" customHeight="1">
      <c r="A10" s="444" t="s">
        <v>14</v>
      </c>
      <c r="B10" s="109">
        <v>26</v>
      </c>
      <c r="C10" s="109">
        <v>26</v>
      </c>
      <c r="D10" s="109">
        <v>26</v>
      </c>
      <c r="E10" s="109">
        <v>13</v>
      </c>
      <c r="F10" s="109">
        <v>13</v>
      </c>
      <c r="G10" s="109">
        <v>25</v>
      </c>
      <c r="H10" s="109">
        <v>25</v>
      </c>
      <c r="I10" s="109">
        <v>25</v>
      </c>
      <c r="J10" s="109">
        <v>13</v>
      </c>
      <c r="K10" s="109">
        <v>13</v>
      </c>
      <c r="L10" s="104">
        <v>9</v>
      </c>
      <c r="M10" s="104">
        <v>9</v>
      </c>
      <c r="N10" s="104">
        <v>9</v>
      </c>
      <c r="O10" s="278">
        <v>6</v>
      </c>
      <c r="P10" s="445">
        <f t="shared" si="0"/>
        <v>0.6666666666666666</v>
      </c>
      <c r="Q10" s="278">
        <v>6</v>
      </c>
      <c r="R10" s="445">
        <f t="shared" si="1"/>
        <v>0.6666666666666666</v>
      </c>
      <c r="S10" s="278">
        <v>6</v>
      </c>
      <c r="T10" s="100">
        <f t="shared" si="2"/>
        <v>0.6666666666666666</v>
      </c>
      <c r="U10" s="105">
        <v>16</v>
      </c>
      <c r="V10" s="105">
        <v>16</v>
      </c>
      <c r="W10" s="105">
        <v>16</v>
      </c>
      <c r="X10" s="105">
        <v>11</v>
      </c>
      <c r="Y10" s="105">
        <v>11</v>
      </c>
      <c r="Z10" s="105">
        <v>11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1</v>
      </c>
      <c r="AH10" s="106">
        <v>3</v>
      </c>
      <c r="AI10" s="240">
        <v>26</v>
      </c>
      <c r="AJ10" s="240">
        <v>3</v>
      </c>
      <c r="AK10" s="240">
        <v>3</v>
      </c>
      <c r="AL10" s="349">
        <v>26</v>
      </c>
      <c r="AM10" s="349">
        <v>26</v>
      </c>
      <c r="AN10" s="349">
        <v>26</v>
      </c>
      <c r="AO10" s="349">
        <v>10</v>
      </c>
      <c r="AP10" s="349">
        <v>10</v>
      </c>
      <c r="AQ10" s="349">
        <v>10</v>
      </c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6" customFormat="1" ht="12.75">
      <c r="A11" s="444" t="s">
        <v>15</v>
      </c>
      <c r="B11" s="114">
        <v>33</v>
      </c>
      <c r="C11" s="114">
        <v>33</v>
      </c>
      <c r="D11" s="114">
        <v>33</v>
      </c>
      <c r="E11" s="114">
        <v>20</v>
      </c>
      <c r="F11" s="447">
        <v>20</v>
      </c>
      <c r="G11" s="114">
        <v>30</v>
      </c>
      <c r="H11" s="114">
        <v>30</v>
      </c>
      <c r="I11" s="114">
        <v>30</v>
      </c>
      <c r="J11" s="114">
        <v>20</v>
      </c>
      <c r="K11" s="114">
        <v>20</v>
      </c>
      <c r="L11" s="448">
        <v>16</v>
      </c>
      <c r="M11" s="448">
        <v>15</v>
      </c>
      <c r="N11" s="448">
        <v>16</v>
      </c>
      <c r="O11" s="278">
        <v>10</v>
      </c>
      <c r="P11" s="445">
        <f t="shared" si="0"/>
        <v>0.625</v>
      </c>
      <c r="Q11" s="278">
        <v>9</v>
      </c>
      <c r="R11" s="445">
        <f t="shared" si="1"/>
        <v>0.6</v>
      </c>
      <c r="S11" s="278">
        <v>9</v>
      </c>
      <c r="T11" s="100">
        <f t="shared" si="2"/>
        <v>0.5625</v>
      </c>
      <c r="U11" s="349">
        <v>14</v>
      </c>
      <c r="V11" s="349">
        <v>14</v>
      </c>
      <c r="W11" s="349">
        <v>13</v>
      </c>
      <c r="X11" s="349">
        <v>8</v>
      </c>
      <c r="Y11" s="349">
        <v>7</v>
      </c>
      <c r="Z11" s="349">
        <v>6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6</v>
      </c>
      <c r="AH11" s="106">
        <v>6</v>
      </c>
      <c r="AI11" s="240">
        <v>0</v>
      </c>
      <c r="AJ11" s="240">
        <v>1</v>
      </c>
      <c r="AK11" s="240">
        <v>0</v>
      </c>
      <c r="AL11" s="105">
        <v>26</v>
      </c>
      <c r="AM11" s="105">
        <v>24</v>
      </c>
      <c r="AN11" s="105">
        <v>24</v>
      </c>
      <c r="AO11" s="105">
        <v>11</v>
      </c>
      <c r="AP11" s="105">
        <v>11</v>
      </c>
      <c r="AQ11" s="105">
        <v>11</v>
      </c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20" customFormat="1" ht="12.75">
      <c r="A12" s="95" t="s">
        <v>16</v>
      </c>
      <c r="B12" s="95">
        <v>20</v>
      </c>
      <c r="C12" s="95">
        <v>19</v>
      </c>
      <c r="D12" s="95">
        <v>18</v>
      </c>
      <c r="E12" s="95">
        <v>13</v>
      </c>
      <c r="F12" s="95">
        <v>16</v>
      </c>
      <c r="G12" s="95">
        <v>19</v>
      </c>
      <c r="H12" s="95">
        <v>18</v>
      </c>
      <c r="I12" s="95">
        <v>16</v>
      </c>
      <c r="J12" s="95">
        <v>13</v>
      </c>
      <c r="K12" s="95">
        <v>15</v>
      </c>
      <c r="L12" s="166">
        <v>8</v>
      </c>
      <c r="M12" s="166">
        <v>5</v>
      </c>
      <c r="N12" s="166">
        <v>4</v>
      </c>
      <c r="O12" s="101">
        <v>5</v>
      </c>
      <c r="P12" s="445">
        <f t="shared" si="0"/>
        <v>0.625</v>
      </c>
      <c r="Q12" s="101">
        <v>2</v>
      </c>
      <c r="R12" s="100">
        <f t="shared" si="1"/>
        <v>0.4</v>
      </c>
      <c r="S12" s="101">
        <v>2</v>
      </c>
      <c r="T12" s="100">
        <f t="shared" si="2"/>
        <v>0.5</v>
      </c>
      <c r="U12" s="101">
        <v>10</v>
      </c>
      <c r="V12" s="101">
        <v>12</v>
      </c>
      <c r="W12" s="101">
        <v>12</v>
      </c>
      <c r="X12" s="101">
        <v>5</v>
      </c>
      <c r="Y12" s="101">
        <v>6</v>
      </c>
      <c r="Z12" s="101">
        <v>5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120">
        <v>15</v>
      </c>
      <c r="AH12" s="120">
        <v>2</v>
      </c>
      <c r="AI12" s="120">
        <v>2</v>
      </c>
      <c r="AJ12" s="120">
        <v>2</v>
      </c>
      <c r="AK12" s="120">
        <v>2</v>
      </c>
      <c r="AL12" s="354">
        <v>20</v>
      </c>
      <c r="AM12" s="354">
        <v>16</v>
      </c>
      <c r="AN12" s="354">
        <v>16</v>
      </c>
      <c r="AO12" s="354">
        <v>9</v>
      </c>
      <c r="AP12" s="354">
        <v>8</v>
      </c>
      <c r="AQ12" s="354">
        <v>8</v>
      </c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6" customFormat="1" ht="12.75">
      <c r="A13" s="444" t="s">
        <v>17</v>
      </c>
      <c r="B13" s="109">
        <v>50</v>
      </c>
      <c r="C13" s="109">
        <v>50</v>
      </c>
      <c r="D13" s="109">
        <v>50</v>
      </c>
      <c r="E13" s="109">
        <v>50</v>
      </c>
      <c r="F13" s="109">
        <v>50</v>
      </c>
      <c r="G13" s="109">
        <v>48</v>
      </c>
      <c r="H13" s="109">
        <v>48</v>
      </c>
      <c r="I13" s="109">
        <v>48</v>
      </c>
      <c r="J13" s="109">
        <v>48</v>
      </c>
      <c r="K13" s="109">
        <v>48</v>
      </c>
      <c r="L13" s="104">
        <v>21</v>
      </c>
      <c r="M13" s="104">
        <v>22</v>
      </c>
      <c r="N13" s="104">
        <v>22</v>
      </c>
      <c r="O13" s="278">
        <v>3</v>
      </c>
      <c r="P13" s="445">
        <f t="shared" si="0"/>
        <v>0.14285714285714285</v>
      </c>
      <c r="Q13" s="278">
        <v>3</v>
      </c>
      <c r="R13" s="445">
        <f t="shared" si="1"/>
        <v>0.13636363636363635</v>
      </c>
      <c r="S13" s="278">
        <v>3</v>
      </c>
      <c r="T13" s="100">
        <f t="shared" si="2"/>
        <v>0.13636363636363635</v>
      </c>
      <c r="U13" s="105">
        <v>25</v>
      </c>
      <c r="V13" s="105">
        <v>24</v>
      </c>
      <c r="W13" s="105">
        <v>24</v>
      </c>
      <c r="X13" s="105">
        <v>18</v>
      </c>
      <c r="Y13" s="105">
        <v>18</v>
      </c>
      <c r="Z13" s="105">
        <v>18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1</v>
      </c>
      <c r="AH13" s="106">
        <v>0</v>
      </c>
      <c r="AI13" s="99">
        <v>0</v>
      </c>
      <c r="AJ13" s="99">
        <v>0</v>
      </c>
      <c r="AK13" s="99">
        <v>0</v>
      </c>
      <c r="AL13" s="101">
        <v>45</v>
      </c>
      <c r="AM13" s="101">
        <v>45</v>
      </c>
      <c r="AN13" s="101">
        <v>48</v>
      </c>
      <c r="AO13" s="101">
        <v>21</v>
      </c>
      <c r="AP13" s="101">
        <v>21</v>
      </c>
      <c r="AQ13" s="101">
        <v>22</v>
      </c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6" customFormat="1" ht="12.75">
      <c r="A14" s="444" t="s">
        <v>18</v>
      </c>
      <c r="B14" s="109">
        <v>29</v>
      </c>
      <c r="C14" s="109">
        <v>29</v>
      </c>
      <c r="D14" s="109">
        <v>29</v>
      </c>
      <c r="E14" s="109">
        <v>18</v>
      </c>
      <c r="F14" s="109">
        <v>18</v>
      </c>
      <c r="G14" s="109">
        <v>27</v>
      </c>
      <c r="H14" s="109">
        <v>27</v>
      </c>
      <c r="I14" s="109">
        <v>27</v>
      </c>
      <c r="J14" s="109">
        <v>18</v>
      </c>
      <c r="K14" s="109">
        <v>18</v>
      </c>
      <c r="L14" s="104">
        <v>5</v>
      </c>
      <c r="M14" s="104">
        <v>5</v>
      </c>
      <c r="N14" s="104">
        <v>3</v>
      </c>
      <c r="O14" s="278">
        <v>1</v>
      </c>
      <c r="P14" s="445">
        <f t="shared" si="0"/>
        <v>0.2</v>
      </c>
      <c r="Q14" s="278">
        <v>1</v>
      </c>
      <c r="R14" s="445">
        <f t="shared" si="1"/>
        <v>0.2</v>
      </c>
      <c r="S14" s="278">
        <v>0</v>
      </c>
      <c r="T14" s="100">
        <f t="shared" si="2"/>
        <v>0</v>
      </c>
      <c r="U14" s="105">
        <v>20</v>
      </c>
      <c r="V14" s="105">
        <v>20</v>
      </c>
      <c r="W14" s="105">
        <v>21</v>
      </c>
      <c r="X14" s="105">
        <v>13</v>
      </c>
      <c r="Y14" s="105">
        <v>13</v>
      </c>
      <c r="Z14" s="105">
        <v>13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3">
        <v>1</v>
      </c>
      <c r="AH14" s="103">
        <v>27</v>
      </c>
      <c r="AI14" s="103">
        <v>28</v>
      </c>
      <c r="AJ14" s="103">
        <v>1</v>
      </c>
      <c r="AK14" s="103">
        <v>28</v>
      </c>
      <c r="AL14" s="105">
        <v>19</v>
      </c>
      <c r="AM14" s="105">
        <v>19</v>
      </c>
      <c r="AN14" s="105">
        <v>19</v>
      </c>
      <c r="AO14" s="105">
        <v>6</v>
      </c>
      <c r="AP14" s="105">
        <v>6</v>
      </c>
      <c r="AQ14" s="105">
        <v>6</v>
      </c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6" customFormat="1" ht="12.75">
      <c r="A15" s="444" t="s">
        <v>19</v>
      </c>
      <c r="B15" s="109">
        <v>47</v>
      </c>
      <c r="C15" s="109">
        <v>46</v>
      </c>
      <c r="D15" s="109">
        <v>43</v>
      </c>
      <c r="E15" s="109">
        <v>33</v>
      </c>
      <c r="F15" s="109">
        <v>32</v>
      </c>
      <c r="G15" s="109">
        <v>43</v>
      </c>
      <c r="H15" s="109">
        <v>44</v>
      </c>
      <c r="I15" s="109">
        <v>41</v>
      </c>
      <c r="J15" s="109">
        <v>31</v>
      </c>
      <c r="K15" s="109">
        <v>32</v>
      </c>
      <c r="L15" s="104">
        <v>8</v>
      </c>
      <c r="M15" s="104">
        <v>8</v>
      </c>
      <c r="N15" s="104">
        <v>5</v>
      </c>
      <c r="O15" s="278">
        <v>6</v>
      </c>
      <c r="P15" s="445">
        <f t="shared" si="0"/>
        <v>0.75</v>
      </c>
      <c r="Q15" s="278">
        <v>5</v>
      </c>
      <c r="R15" s="445">
        <f t="shared" si="1"/>
        <v>0.625</v>
      </c>
      <c r="S15" s="278">
        <v>4</v>
      </c>
      <c r="T15" s="100">
        <f t="shared" si="2"/>
        <v>0.8</v>
      </c>
      <c r="U15" s="105">
        <v>35</v>
      </c>
      <c r="V15" s="105">
        <v>36</v>
      </c>
      <c r="W15" s="105">
        <v>36</v>
      </c>
      <c r="X15" s="105">
        <v>32</v>
      </c>
      <c r="Y15" s="105">
        <v>33</v>
      </c>
      <c r="Z15" s="105">
        <v>32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3">
        <v>0</v>
      </c>
      <c r="AH15" s="103">
        <v>0</v>
      </c>
      <c r="AI15" s="103">
        <v>5</v>
      </c>
      <c r="AJ15" s="103">
        <v>0</v>
      </c>
      <c r="AK15" s="103">
        <v>2</v>
      </c>
      <c r="AL15" s="101">
        <v>47</v>
      </c>
      <c r="AM15" s="101">
        <v>44</v>
      </c>
      <c r="AN15" s="101">
        <v>32</v>
      </c>
      <c r="AO15" s="105">
        <v>10</v>
      </c>
      <c r="AP15" s="105">
        <v>8</v>
      </c>
      <c r="AQ15" s="105">
        <v>4</v>
      </c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6" customFormat="1" ht="14.25" customHeight="1">
      <c r="A16" s="444" t="s">
        <v>20</v>
      </c>
      <c r="B16" s="109">
        <v>18</v>
      </c>
      <c r="C16" s="109">
        <v>19</v>
      </c>
      <c r="D16" s="109">
        <v>19</v>
      </c>
      <c r="E16" s="109">
        <v>12</v>
      </c>
      <c r="F16" s="109">
        <v>12</v>
      </c>
      <c r="G16" s="109">
        <v>17</v>
      </c>
      <c r="H16" s="109">
        <v>18</v>
      </c>
      <c r="I16" s="109">
        <v>18</v>
      </c>
      <c r="J16" s="109">
        <v>12</v>
      </c>
      <c r="K16" s="109">
        <v>12</v>
      </c>
      <c r="L16" s="104">
        <v>6</v>
      </c>
      <c r="M16" s="104">
        <v>6</v>
      </c>
      <c r="N16" s="104">
        <v>5</v>
      </c>
      <c r="O16" s="278">
        <v>3</v>
      </c>
      <c r="P16" s="445">
        <f t="shared" si="0"/>
        <v>0.5</v>
      </c>
      <c r="Q16" s="278">
        <v>4</v>
      </c>
      <c r="R16" s="445">
        <f t="shared" si="1"/>
        <v>0.6666666666666666</v>
      </c>
      <c r="S16" s="278">
        <v>4</v>
      </c>
      <c r="T16" s="100">
        <f t="shared" si="2"/>
        <v>0.8</v>
      </c>
      <c r="U16" s="105">
        <v>10</v>
      </c>
      <c r="V16" s="105">
        <v>9</v>
      </c>
      <c r="W16" s="105">
        <v>13</v>
      </c>
      <c r="X16" s="105">
        <v>6</v>
      </c>
      <c r="Y16" s="105">
        <v>6</v>
      </c>
      <c r="Z16" s="105">
        <v>6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2</v>
      </c>
      <c r="AH16" s="106">
        <v>2</v>
      </c>
      <c r="AI16" s="106">
        <v>1</v>
      </c>
      <c r="AJ16" s="106">
        <v>1</v>
      </c>
      <c r="AK16" s="106">
        <v>1</v>
      </c>
      <c r="AL16" s="105">
        <v>16</v>
      </c>
      <c r="AM16" s="105">
        <v>10</v>
      </c>
      <c r="AN16" s="105">
        <v>10</v>
      </c>
      <c r="AO16" s="105">
        <v>9</v>
      </c>
      <c r="AP16" s="105">
        <v>4</v>
      </c>
      <c r="AQ16" s="105">
        <v>4</v>
      </c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6" customFormat="1" ht="15" customHeight="1">
      <c r="A17" s="444" t="s">
        <v>21</v>
      </c>
      <c r="B17" s="109">
        <v>34</v>
      </c>
      <c r="C17" s="109">
        <v>33</v>
      </c>
      <c r="D17" s="109">
        <v>31</v>
      </c>
      <c r="E17" s="109">
        <v>19</v>
      </c>
      <c r="F17" s="109">
        <v>16</v>
      </c>
      <c r="G17" s="109">
        <v>31</v>
      </c>
      <c r="H17" s="109">
        <v>31</v>
      </c>
      <c r="I17" s="109">
        <v>29</v>
      </c>
      <c r="J17" s="109">
        <v>19</v>
      </c>
      <c r="K17" s="109">
        <v>16</v>
      </c>
      <c r="L17" s="104">
        <v>17</v>
      </c>
      <c r="M17" s="104">
        <v>17</v>
      </c>
      <c r="N17" s="104">
        <v>17</v>
      </c>
      <c r="O17" s="278">
        <v>4</v>
      </c>
      <c r="P17" s="445">
        <f t="shared" si="0"/>
        <v>0.23529411764705882</v>
      </c>
      <c r="Q17" s="278">
        <v>4</v>
      </c>
      <c r="R17" s="445">
        <f t="shared" si="1"/>
        <v>0.23529411764705882</v>
      </c>
      <c r="S17" s="278">
        <v>4</v>
      </c>
      <c r="T17" s="100">
        <f t="shared" si="2"/>
        <v>0.23529411764705882</v>
      </c>
      <c r="U17" s="105">
        <v>12</v>
      </c>
      <c r="V17" s="105">
        <v>12</v>
      </c>
      <c r="W17" s="105">
        <v>10</v>
      </c>
      <c r="X17" s="105">
        <v>5</v>
      </c>
      <c r="Y17" s="105">
        <v>5</v>
      </c>
      <c r="Z17" s="105">
        <v>5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3</v>
      </c>
      <c r="AH17" s="106">
        <v>3</v>
      </c>
      <c r="AI17" s="106">
        <v>1</v>
      </c>
      <c r="AJ17" s="106">
        <v>3</v>
      </c>
      <c r="AK17" s="106">
        <v>1</v>
      </c>
      <c r="AL17" s="105">
        <v>32</v>
      </c>
      <c r="AM17" s="105">
        <v>32</v>
      </c>
      <c r="AN17" s="105">
        <v>30</v>
      </c>
      <c r="AO17" s="105">
        <v>18</v>
      </c>
      <c r="AP17" s="105">
        <v>18</v>
      </c>
      <c r="AQ17" s="105">
        <v>18</v>
      </c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6" customFormat="1" ht="15" customHeight="1">
      <c r="A18" s="444" t="s">
        <v>22</v>
      </c>
      <c r="B18" s="109">
        <v>32</v>
      </c>
      <c r="C18" s="109">
        <v>31</v>
      </c>
      <c r="D18" s="109">
        <v>29</v>
      </c>
      <c r="E18" s="109">
        <v>19</v>
      </c>
      <c r="F18" s="109">
        <v>17</v>
      </c>
      <c r="G18" s="109">
        <v>31</v>
      </c>
      <c r="H18" s="109">
        <v>30</v>
      </c>
      <c r="I18" s="109">
        <v>28</v>
      </c>
      <c r="J18" s="109">
        <v>19</v>
      </c>
      <c r="K18" s="109">
        <v>17</v>
      </c>
      <c r="L18" s="104">
        <v>19</v>
      </c>
      <c r="M18" s="104">
        <v>17</v>
      </c>
      <c r="N18" s="104">
        <v>17</v>
      </c>
      <c r="O18" s="278">
        <v>0</v>
      </c>
      <c r="P18" s="445">
        <f t="shared" si="0"/>
        <v>0</v>
      </c>
      <c r="Q18" s="278">
        <v>0</v>
      </c>
      <c r="R18" s="445">
        <f t="shared" si="1"/>
        <v>0</v>
      </c>
      <c r="S18" s="278">
        <v>0</v>
      </c>
      <c r="T18" s="100">
        <f t="shared" si="2"/>
        <v>0</v>
      </c>
      <c r="U18" s="105">
        <v>10</v>
      </c>
      <c r="V18" s="105">
        <v>11</v>
      </c>
      <c r="W18" s="105">
        <v>9</v>
      </c>
      <c r="X18" s="105">
        <v>8</v>
      </c>
      <c r="Y18" s="105">
        <v>6</v>
      </c>
      <c r="Z18" s="105">
        <v>6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1</v>
      </c>
      <c r="AH18" s="106">
        <v>1</v>
      </c>
      <c r="AI18" s="106">
        <v>2</v>
      </c>
      <c r="AJ18" s="106">
        <v>0</v>
      </c>
      <c r="AK18" s="106">
        <v>2</v>
      </c>
      <c r="AL18" s="105">
        <v>30</v>
      </c>
      <c r="AM18" s="105">
        <v>29</v>
      </c>
      <c r="AN18" s="101">
        <v>27</v>
      </c>
      <c r="AO18" s="105">
        <v>20</v>
      </c>
      <c r="AP18" s="105">
        <v>18</v>
      </c>
      <c r="AQ18" s="101">
        <v>18</v>
      </c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6" customFormat="1" ht="14.25" customHeight="1">
      <c r="A19" s="444" t="s">
        <v>23</v>
      </c>
      <c r="B19" s="109">
        <v>32</v>
      </c>
      <c r="C19" s="109">
        <v>34</v>
      </c>
      <c r="D19" s="109">
        <v>31</v>
      </c>
      <c r="E19" s="109">
        <v>34</v>
      </c>
      <c r="F19" s="109">
        <v>31</v>
      </c>
      <c r="G19" s="109">
        <v>30</v>
      </c>
      <c r="H19" s="109">
        <v>32</v>
      </c>
      <c r="I19" s="109">
        <v>29</v>
      </c>
      <c r="J19" s="109">
        <v>32</v>
      </c>
      <c r="K19" s="109">
        <v>29</v>
      </c>
      <c r="L19" s="104">
        <v>13</v>
      </c>
      <c r="M19" s="104">
        <v>14</v>
      </c>
      <c r="N19" s="104">
        <v>12</v>
      </c>
      <c r="O19" s="278">
        <v>3</v>
      </c>
      <c r="P19" s="445">
        <f t="shared" si="0"/>
        <v>0.23076923076923078</v>
      </c>
      <c r="Q19" s="278">
        <v>3</v>
      </c>
      <c r="R19" s="445">
        <f t="shared" si="1"/>
        <v>0.21428571428571427</v>
      </c>
      <c r="S19" s="278">
        <v>1</v>
      </c>
      <c r="T19" s="100">
        <f t="shared" si="2"/>
        <v>0.08333333333333333</v>
      </c>
      <c r="U19" s="105">
        <v>15</v>
      </c>
      <c r="V19" s="105">
        <v>16</v>
      </c>
      <c r="W19" s="105">
        <v>14</v>
      </c>
      <c r="X19" s="105">
        <v>6</v>
      </c>
      <c r="Y19" s="105">
        <v>5</v>
      </c>
      <c r="Z19" s="105">
        <v>5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30</v>
      </c>
      <c r="AH19" s="106">
        <v>32</v>
      </c>
      <c r="AI19" s="106">
        <v>29</v>
      </c>
      <c r="AJ19" s="106">
        <v>0</v>
      </c>
      <c r="AK19" s="106">
        <v>0</v>
      </c>
      <c r="AL19" s="349">
        <v>32</v>
      </c>
      <c r="AM19" s="349">
        <v>34</v>
      </c>
      <c r="AN19" s="349">
        <v>31</v>
      </c>
      <c r="AO19" s="105">
        <v>15</v>
      </c>
      <c r="AP19" s="105">
        <v>16</v>
      </c>
      <c r="AQ19" s="105">
        <v>14</v>
      </c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6" customFormat="1" ht="14.25" customHeight="1">
      <c r="A20" s="444" t="s">
        <v>24</v>
      </c>
      <c r="B20" s="109">
        <v>19</v>
      </c>
      <c r="C20" s="109">
        <v>19</v>
      </c>
      <c r="D20" s="109">
        <v>18</v>
      </c>
      <c r="E20" s="109">
        <v>19</v>
      </c>
      <c r="F20" s="109">
        <v>18</v>
      </c>
      <c r="G20" s="109">
        <v>18</v>
      </c>
      <c r="H20" s="109">
        <v>18</v>
      </c>
      <c r="I20" s="109">
        <v>17</v>
      </c>
      <c r="J20" s="109">
        <v>18</v>
      </c>
      <c r="K20" s="109">
        <v>17</v>
      </c>
      <c r="L20" s="104">
        <v>4</v>
      </c>
      <c r="M20" s="104">
        <v>4</v>
      </c>
      <c r="N20" s="104">
        <v>3</v>
      </c>
      <c r="O20" s="278">
        <v>1</v>
      </c>
      <c r="P20" s="445">
        <f t="shared" si="0"/>
        <v>0.25</v>
      </c>
      <c r="Q20" s="278">
        <v>1</v>
      </c>
      <c r="R20" s="445">
        <f t="shared" si="1"/>
        <v>0.25</v>
      </c>
      <c r="S20" s="278">
        <v>3</v>
      </c>
      <c r="T20" s="100">
        <f t="shared" si="2"/>
        <v>1</v>
      </c>
      <c r="U20" s="105">
        <v>14</v>
      </c>
      <c r="V20" s="105">
        <v>14</v>
      </c>
      <c r="W20" s="105">
        <v>14</v>
      </c>
      <c r="X20" s="105">
        <v>9</v>
      </c>
      <c r="Y20" s="105">
        <v>9</v>
      </c>
      <c r="Z20" s="105">
        <v>13</v>
      </c>
      <c r="AA20" s="106">
        <v>0</v>
      </c>
      <c r="AB20" s="106">
        <v>0</v>
      </c>
      <c r="AC20" s="106">
        <v>0</v>
      </c>
      <c r="AD20" s="106">
        <v>0</v>
      </c>
      <c r="AE20" s="106">
        <v>10</v>
      </c>
      <c r="AF20" s="106">
        <v>0</v>
      </c>
      <c r="AG20" s="106">
        <v>2</v>
      </c>
      <c r="AH20" s="106">
        <v>8</v>
      </c>
      <c r="AI20" s="106">
        <v>11</v>
      </c>
      <c r="AJ20" s="106">
        <v>6</v>
      </c>
      <c r="AK20" s="106">
        <v>11</v>
      </c>
      <c r="AL20" s="105">
        <v>19</v>
      </c>
      <c r="AM20" s="105">
        <v>19</v>
      </c>
      <c r="AN20" s="105">
        <v>18</v>
      </c>
      <c r="AO20" s="105">
        <v>5</v>
      </c>
      <c r="AP20" s="105">
        <v>5</v>
      </c>
      <c r="AQ20" s="105">
        <v>4</v>
      </c>
      <c r="AR20" s="6" t="s">
        <v>196</v>
      </c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6" customFormat="1" ht="14.25" customHeight="1">
      <c r="A21" s="444" t="s">
        <v>25</v>
      </c>
      <c r="B21" s="109">
        <v>23</v>
      </c>
      <c r="C21" s="109">
        <v>23</v>
      </c>
      <c r="D21" s="109">
        <v>25</v>
      </c>
      <c r="E21" s="109">
        <v>23</v>
      </c>
      <c r="F21" s="109">
        <v>25</v>
      </c>
      <c r="G21" s="109">
        <v>22</v>
      </c>
      <c r="H21" s="109">
        <v>22</v>
      </c>
      <c r="I21" s="109">
        <v>24</v>
      </c>
      <c r="J21" s="109">
        <v>22</v>
      </c>
      <c r="K21" s="109">
        <v>24</v>
      </c>
      <c r="L21" s="104">
        <v>10</v>
      </c>
      <c r="M21" s="104">
        <v>12</v>
      </c>
      <c r="N21" s="104">
        <v>11</v>
      </c>
      <c r="O21" s="278">
        <v>5</v>
      </c>
      <c r="P21" s="445">
        <f t="shared" si="0"/>
        <v>0.5</v>
      </c>
      <c r="Q21" s="278">
        <v>6</v>
      </c>
      <c r="R21" s="445">
        <f t="shared" si="1"/>
        <v>0.5</v>
      </c>
      <c r="S21" s="278">
        <v>5</v>
      </c>
      <c r="T21" s="100">
        <f t="shared" si="2"/>
        <v>0.45454545454545453</v>
      </c>
      <c r="U21" s="105">
        <v>12</v>
      </c>
      <c r="V21" s="105">
        <v>10</v>
      </c>
      <c r="W21" s="105">
        <v>13</v>
      </c>
      <c r="X21" s="105">
        <v>9</v>
      </c>
      <c r="Y21" s="105">
        <v>8</v>
      </c>
      <c r="Z21" s="105">
        <v>8</v>
      </c>
      <c r="AA21" s="106">
        <v>0</v>
      </c>
      <c r="AB21" s="106">
        <v>0</v>
      </c>
      <c r="AC21" s="106">
        <v>0</v>
      </c>
      <c r="AD21" s="106">
        <v>1</v>
      </c>
      <c r="AE21" s="106">
        <v>0</v>
      </c>
      <c r="AF21" s="106">
        <v>0</v>
      </c>
      <c r="AG21" s="103">
        <v>10</v>
      </c>
      <c r="AH21" s="103">
        <v>5</v>
      </c>
      <c r="AI21" s="103">
        <v>6</v>
      </c>
      <c r="AJ21" s="103">
        <v>5</v>
      </c>
      <c r="AK21" s="103">
        <v>6</v>
      </c>
      <c r="AL21" s="105">
        <v>23</v>
      </c>
      <c r="AM21" s="105">
        <v>23</v>
      </c>
      <c r="AN21" s="105">
        <v>25</v>
      </c>
      <c r="AO21" s="105">
        <v>11</v>
      </c>
      <c r="AP21" s="105">
        <v>12</v>
      </c>
      <c r="AQ21" s="105">
        <v>12</v>
      </c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6" customFormat="1" ht="15.75" customHeight="1">
      <c r="A22" s="444" t="s">
        <v>26</v>
      </c>
      <c r="B22" s="109">
        <v>24</v>
      </c>
      <c r="C22" s="109">
        <v>23</v>
      </c>
      <c r="D22" s="109">
        <v>23</v>
      </c>
      <c r="E22" s="109">
        <v>18</v>
      </c>
      <c r="F22" s="109">
        <v>18</v>
      </c>
      <c r="G22" s="109">
        <v>23</v>
      </c>
      <c r="H22" s="109">
        <v>22</v>
      </c>
      <c r="I22" s="109">
        <v>22</v>
      </c>
      <c r="J22" s="109">
        <v>18</v>
      </c>
      <c r="K22" s="109">
        <v>18</v>
      </c>
      <c r="L22" s="104">
        <v>7</v>
      </c>
      <c r="M22" s="104">
        <v>8</v>
      </c>
      <c r="N22" s="104">
        <v>8</v>
      </c>
      <c r="O22" s="278">
        <v>4</v>
      </c>
      <c r="P22" s="445">
        <f t="shared" si="0"/>
        <v>0.5714285714285714</v>
      </c>
      <c r="Q22" s="278">
        <v>4</v>
      </c>
      <c r="R22" s="445">
        <f t="shared" si="1"/>
        <v>0.5</v>
      </c>
      <c r="S22" s="278">
        <v>4</v>
      </c>
      <c r="T22" s="100">
        <f t="shared" si="2"/>
        <v>0.5</v>
      </c>
      <c r="U22" s="105">
        <v>16</v>
      </c>
      <c r="V22" s="105">
        <v>14</v>
      </c>
      <c r="W22" s="105">
        <v>14</v>
      </c>
      <c r="X22" s="105">
        <v>9</v>
      </c>
      <c r="Y22" s="105">
        <v>9</v>
      </c>
      <c r="Z22" s="105">
        <v>9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4</v>
      </c>
      <c r="AH22" s="106">
        <v>3</v>
      </c>
      <c r="AI22" s="106">
        <v>1</v>
      </c>
      <c r="AJ22" s="106">
        <v>3</v>
      </c>
      <c r="AK22" s="106">
        <v>1</v>
      </c>
      <c r="AL22" s="105">
        <v>24</v>
      </c>
      <c r="AM22" s="105">
        <v>23</v>
      </c>
      <c r="AN22" s="105">
        <v>23</v>
      </c>
      <c r="AO22" s="349">
        <v>7</v>
      </c>
      <c r="AP22" s="349">
        <v>7</v>
      </c>
      <c r="AQ22" s="349">
        <v>7</v>
      </c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6" customFormat="1" ht="15.75" customHeight="1">
      <c r="A23" s="444" t="s">
        <v>27</v>
      </c>
      <c r="B23" s="109">
        <v>19</v>
      </c>
      <c r="C23" s="109">
        <v>19</v>
      </c>
      <c r="D23" s="109">
        <v>18</v>
      </c>
      <c r="E23" s="109">
        <v>19</v>
      </c>
      <c r="F23" s="109">
        <v>18</v>
      </c>
      <c r="G23" s="109">
        <v>17</v>
      </c>
      <c r="H23" s="109">
        <v>17</v>
      </c>
      <c r="I23" s="109">
        <v>17</v>
      </c>
      <c r="J23" s="109">
        <v>17</v>
      </c>
      <c r="K23" s="109">
        <v>17</v>
      </c>
      <c r="L23" s="104">
        <v>10</v>
      </c>
      <c r="M23" s="104">
        <v>10</v>
      </c>
      <c r="N23" s="104">
        <v>10</v>
      </c>
      <c r="O23" s="278">
        <v>6</v>
      </c>
      <c r="P23" s="445">
        <f t="shared" si="0"/>
        <v>0.6</v>
      </c>
      <c r="Q23" s="278">
        <v>6</v>
      </c>
      <c r="R23" s="445">
        <f t="shared" si="1"/>
        <v>0.6</v>
      </c>
      <c r="S23" s="278">
        <v>6</v>
      </c>
      <c r="T23" s="100">
        <f t="shared" si="2"/>
        <v>0.6</v>
      </c>
      <c r="U23" s="105">
        <v>7</v>
      </c>
      <c r="V23" s="105">
        <v>7</v>
      </c>
      <c r="W23" s="105">
        <v>7</v>
      </c>
      <c r="X23" s="105">
        <v>4</v>
      </c>
      <c r="Y23" s="105">
        <v>4</v>
      </c>
      <c r="Z23" s="105">
        <v>4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1</v>
      </c>
      <c r="AH23" s="106">
        <v>5</v>
      </c>
      <c r="AI23" s="106">
        <v>1</v>
      </c>
      <c r="AJ23" s="106">
        <v>5</v>
      </c>
      <c r="AK23" s="106">
        <v>1</v>
      </c>
      <c r="AL23" s="105">
        <v>17</v>
      </c>
      <c r="AM23" s="105">
        <v>17</v>
      </c>
      <c r="AN23" s="105">
        <v>17</v>
      </c>
      <c r="AO23" s="105">
        <v>10</v>
      </c>
      <c r="AP23" s="105">
        <v>10</v>
      </c>
      <c r="AQ23" s="105">
        <v>10</v>
      </c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6" customFormat="1" ht="15" customHeight="1">
      <c r="A24" s="444" t="s">
        <v>28</v>
      </c>
      <c r="B24" s="109">
        <v>50</v>
      </c>
      <c r="C24" s="109">
        <v>49</v>
      </c>
      <c r="D24" s="109">
        <v>45</v>
      </c>
      <c r="E24" s="109">
        <v>34</v>
      </c>
      <c r="F24" s="109">
        <v>29</v>
      </c>
      <c r="G24" s="109">
        <v>44</v>
      </c>
      <c r="H24" s="109">
        <v>43</v>
      </c>
      <c r="I24" s="109">
        <v>38</v>
      </c>
      <c r="J24" s="109">
        <v>34</v>
      </c>
      <c r="K24" s="109">
        <v>29</v>
      </c>
      <c r="L24" s="104">
        <v>10</v>
      </c>
      <c r="M24" s="104">
        <v>11</v>
      </c>
      <c r="N24" s="104">
        <v>10</v>
      </c>
      <c r="O24" s="278">
        <v>4</v>
      </c>
      <c r="P24" s="445">
        <f t="shared" si="0"/>
        <v>0.4</v>
      </c>
      <c r="Q24" s="278">
        <v>3</v>
      </c>
      <c r="R24" s="445">
        <f t="shared" si="1"/>
        <v>0.2727272727272727</v>
      </c>
      <c r="S24" s="278">
        <v>3</v>
      </c>
      <c r="T24" s="100">
        <f t="shared" si="2"/>
        <v>0.3</v>
      </c>
      <c r="U24" s="105">
        <v>32</v>
      </c>
      <c r="V24" s="105">
        <v>31</v>
      </c>
      <c r="W24" s="105">
        <v>27</v>
      </c>
      <c r="X24" s="105">
        <v>17</v>
      </c>
      <c r="Y24" s="105">
        <v>17</v>
      </c>
      <c r="Z24" s="105">
        <v>15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1</v>
      </c>
      <c r="AH24" s="106">
        <v>5</v>
      </c>
      <c r="AI24" s="106">
        <v>4</v>
      </c>
      <c r="AJ24" s="106">
        <v>0</v>
      </c>
      <c r="AK24" s="106">
        <v>2</v>
      </c>
      <c r="AL24" s="105">
        <v>47</v>
      </c>
      <c r="AM24" s="105">
        <v>47</v>
      </c>
      <c r="AN24" s="105">
        <v>43</v>
      </c>
      <c r="AO24" s="105">
        <v>12</v>
      </c>
      <c r="AP24" s="105">
        <v>13</v>
      </c>
      <c r="AQ24" s="105">
        <v>13</v>
      </c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6" customFormat="1" ht="15" customHeight="1">
      <c r="A25" s="444" t="s">
        <v>29</v>
      </c>
      <c r="B25" s="109">
        <v>25</v>
      </c>
      <c r="C25" s="109">
        <v>24</v>
      </c>
      <c r="D25" s="109">
        <v>25</v>
      </c>
      <c r="E25" s="109">
        <v>24</v>
      </c>
      <c r="F25" s="109">
        <v>25</v>
      </c>
      <c r="G25" s="109">
        <v>24</v>
      </c>
      <c r="H25" s="109">
        <v>23</v>
      </c>
      <c r="I25" s="109">
        <v>24</v>
      </c>
      <c r="J25" s="109">
        <v>23</v>
      </c>
      <c r="K25" s="109">
        <v>24</v>
      </c>
      <c r="L25" s="104">
        <v>5</v>
      </c>
      <c r="M25" s="104">
        <v>5</v>
      </c>
      <c r="N25" s="104">
        <v>5</v>
      </c>
      <c r="O25" s="278">
        <v>1</v>
      </c>
      <c r="P25" s="445">
        <f t="shared" si="0"/>
        <v>0.2</v>
      </c>
      <c r="Q25" s="278">
        <v>1</v>
      </c>
      <c r="R25" s="445">
        <f t="shared" si="1"/>
        <v>0.2</v>
      </c>
      <c r="S25" s="278">
        <v>1</v>
      </c>
      <c r="T25" s="100">
        <f t="shared" si="2"/>
        <v>0.2</v>
      </c>
      <c r="U25" s="105">
        <v>14</v>
      </c>
      <c r="V25" s="105">
        <v>14</v>
      </c>
      <c r="W25" s="105">
        <v>13</v>
      </c>
      <c r="X25" s="105">
        <v>10</v>
      </c>
      <c r="Y25" s="105">
        <v>8</v>
      </c>
      <c r="Z25" s="105">
        <v>8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24</v>
      </c>
      <c r="AH25" s="106">
        <v>23</v>
      </c>
      <c r="AI25" s="106">
        <v>24</v>
      </c>
      <c r="AJ25" s="106">
        <v>3</v>
      </c>
      <c r="AK25" s="106">
        <v>2</v>
      </c>
      <c r="AL25" s="105">
        <v>24</v>
      </c>
      <c r="AM25" s="105">
        <v>24</v>
      </c>
      <c r="AN25" s="105">
        <v>24</v>
      </c>
      <c r="AO25" s="105">
        <v>9</v>
      </c>
      <c r="AP25" s="105">
        <v>9</v>
      </c>
      <c r="AQ25" s="105">
        <v>9</v>
      </c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20" customFormat="1" ht="14.25" customHeight="1">
      <c r="A26" s="95" t="s">
        <v>30</v>
      </c>
      <c r="B26" s="95">
        <v>46</v>
      </c>
      <c r="C26" s="95">
        <v>47</v>
      </c>
      <c r="D26" s="95">
        <v>46</v>
      </c>
      <c r="E26" s="95">
        <v>39</v>
      </c>
      <c r="F26" s="95">
        <v>45</v>
      </c>
      <c r="G26" s="95">
        <v>43</v>
      </c>
      <c r="H26" s="95">
        <v>43</v>
      </c>
      <c r="I26" s="95">
        <v>42</v>
      </c>
      <c r="J26" s="95">
        <v>35</v>
      </c>
      <c r="K26" s="95">
        <v>37</v>
      </c>
      <c r="L26" s="166">
        <v>16</v>
      </c>
      <c r="M26" s="166">
        <v>15</v>
      </c>
      <c r="N26" s="166">
        <v>14</v>
      </c>
      <c r="O26" s="101">
        <v>9</v>
      </c>
      <c r="P26" s="100">
        <f t="shared" si="0"/>
        <v>0.5625</v>
      </c>
      <c r="Q26" s="101">
        <v>8</v>
      </c>
      <c r="R26" s="100">
        <f t="shared" si="1"/>
        <v>0.5333333333333333</v>
      </c>
      <c r="S26" s="101">
        <v>7</v>
      </c>
      <c r="T26" s="100">
        <f t="shared" si="2"/>
        <v>0.5</v>
      </c>
      <c r="U26" s="101">
        <v>21</v>
      </c>
      <c r="V26" s="101">
        <v>20</v>
      </c>
      <c r="W26" s="101">
        <v>20</v>
      </c>
      <c r="X26" s="101">
        <v>7</v>
      </c>
      <c r="Y26" s="101">
        <v>7</v>
      </c>
      <c r="Z26" s="101">
        <v>7</v>
      </c>
      <c r="AA26" s="99">
        <v>0</v>
      </c>
      <c r="AB26" s="99">
        <v>0</v>
      </c>
      <c r="AC26" s="99">
        <v>0</v>
      </c>
      <c r="AD26" s="101">
        <v>0</v>
      </c>
      <c r="AE26" s="101">
        <v>0</v>
      </c>
      <c r="AF26" s="101">
        <v>1</v>
      </c>
      <c r="AG26" s="99">
        <v>8</v>
      </c>
      <c r="AH26" s="99">
        <v>5</v>
      </c>
      <c r="AI26" s="99">
        <v>42</v>
      </c>
      <c r="AJ26" s="99">
        <v>3</v>
      </c>
      <c r="AK26" s="99">
        <v>2</v>
      </c>
      <c r="AL26" s="101">
        <v>25</v>
      </c>
      <c r="AM26" s="101">
        <v>26</v>
      </c>
      <c r="AN26" s="101">
        <v>26</v>
      </c>
      <c r="AO26" s="101">
        <v>11</v>
      </c>
      <c r="AP26" s="101">
        <v>12</v>
      </c>
      <c r="AQ26" s="101">
        <v>12</v>
      </c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</row>
    <row r="27" spans="1:58" s="6" customFormat="1" ht="15.75" customHeight="1">
      <c r="A27" s="444" t="s">
        <v>31</v>
      </c>
      <c r="B27" s="109">
        <v>26</v>
      </c>
      <c r="C27" s="109">
        <v>26</v>
      </c>
      <c r="D27" s="109">
        <v>27</v>
      </c>
      <c r="E27" s="109">
        <v>17</v>
      </c>
      <c r="F27" s="109">
        <v>17</v>
      </c>
      <c r="G27" s="109">
        <v>25</v>
      </c>
      <c r="H27" s="109">
        <v>25</v>
      </c>
      <c r="I27" s="109">
        <v>26</v>
      </c>
      <c r="J27" s="109">
        <v>17</v>
      </c>
      <c r="K27" s="109">
        <v>17</v>
      </c>
      <c r="L27" s="104">
        <v>6</v>
      </c>
      <c r="M27" s="104">
        <v>6</v>
      </c>
      <c r="N27" s="104">
        <v>7</v>
      </c>
      <c r="O27" s="278">
        <v>4</v>
      </c>
      <c r="P27" s="445">
        <f t="shared" si="0"/>
        <v>0.6666666666666666</v>
      </c>
      <c r="Q27" s="278">
        <v>4</v>
      </c>
      <c r="R27" s="445">
        <f t="shared" si="1"/>
        <v>0.6666666666666666</v>
      </c>
      <c r="S27" s="278">
        <v>4</v>
      </c>
      <c r="T27" s="100">
        <f t="shared" si="2"/>
        <v>0.5714285714285714</v>
      </c>
      <c r="U27" s="105">
        <v>19</v>
      </c>
      <c r="V27" s="105">
        <v>19</v>
      </c>
      <c r="W27" s="105">
        <v>19</v>
      </c>
      <c r="X27" s="105">
        <v>9</v>
      </c>
      <c r="Y27" s="105">
        <v>9</v>
      </c>
      <c r="Z27" s="105">
        <v>9</v>
      </c>
      <c r="AA27" s="106">
        <v>0</v>
      </c>
      <c r="AB27" s="106">
        <v>0</v>
      </c>
      <c r="AC27" s="106">
        <v>0</v>
      </c>
      <c r="AD27" s="105">
        <v>0</v>
      </c>
      <c r="AE27" s="105">
        <v>0</v>
      </c>
      <c r="AF27" s="105">
        <v>0</v>
      </c>
      <c r="AG27" s="103">
        <v>0</v>
      </c>
      <c r="AH27" s="103">
        <v>25</v>
      </c>
      <c r="AI27" s="120">
        <v>0</v>
      </c>
      <c r="AJ27" s="103">
        <v>6</v>
      </c>
      <c r="AK27" s="103">
        <v>1</v>
      </c>
      <c r="AL27" s="105">
        <v>23</v>
      </c>
      <c r="AM27" s="105">
        <v>24</v>
      </c>
      <c r="AN27" s="105">
        <v>23</v>
      </c>
      <c r="AO27" s="105">
        <v>11</v>
      </c>
      <c r="AP27" s="105">
        <v>11</v>
      </c>
      <c r="AQ27" s="105">
        <v>11</v>
      </c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20" customFormat="1" ht="14.25" customHeight="1">
      <c r="A28" s="95" t="s">
        <v>32</v>
      </c>
      <c r="B28" s="95">
        <v>13</v>
      </c>
      <c r="C28" s="95">
        <v>13</v>
      </c>
      <c r="D28" s="95">
        <v>11</v>
      </c>
      <c r="E28" s="95">
        <v>13</v>
      </c>
      <c r="F28" s="95">
        <v>11</v>
      </c>
      <c r="G28" s="95">
        <v>12</v>
      </c>
      <c r="H28" s="95">
        <v>12</v>
      </c>
      <c r="I28" s="95">
        <v>10</v>
      </c>
      <c r="J28" s="95">
        <v>12</v>
      </c>
      <c r="K28" s="95">
        <v>8</v>
      </c>
      <c r="L28" s="166">
        <v>3</v>
      </c>
      <c r="M28" s="166">
        <v>3</v>
      </c>
      <c r="N28" s="166">
        <v>2</v>
      </c>
      <c r="O28" s="101">
        <v>3</v>
      </c>
      <c r="P28" s="100">
        <f t="shared" si="0"/>
        <v>1</v>
      </c>
      <c r="Q28" s="101">
        <v>3</v>
      </c>
      <c r="R28" s="100">
        <f t="shared" si="1"/>
        <v>1</v>
      </c>
      <c r="S28" s="101">
        <v>2</v>
      </c>
      <c r="T28" s="100">
        <f t="shared" si="2"/>
        <v>1</v>
      </c>
      <c r="U28" s="101">
        <v>9</v>
      </c>
      <c r="V28" s="101">
        <v>9</v>
      </c>
      <c r="W28" s="101">
        <v>8</v>
      </c>
      <c r="X28" s="101">
        <v>5</v>
      </c>
      <c r="Y28" s="101">
        <v>5</v>
      </c>
      <c r="Z28" s="101">
        <v>4</v>
      </c>
      <c r="AA28" s="99">
        <v>0</v>
      </c>
      <c r="AB28" s="99">
        <v>0</v>
      </c>
      <c r="AC28" s="99">
        <v>0</v>
      </c>
      <c r="AD28" s="101">
        <v>0</v>
      </c>
      <c r="AE28" s="101">
        <v>0</v>
      </c>
      <c r="AF28" s="101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01">
        <v>12</v>
      </c>
      <c r="AM28" s="101">
        <v>12</v>
      </c>
      <c r="AN28" s="101">
        <v>10</v>
      </c>
      <c r="AO28" s="101">
        <v>3</v>
      </c>
      <c r="AP28" s="101">
        <v>2</v>
      </c>
      <c r="AQ28" s="101">
        <v>2</v>
      </c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</row>
    <row r="29" spans="1:58" s="20" customFormat="1" ht="14.25" customHeight="1">
      <c r="A29" s="95" t="s">
        <v>33</v>
      </c>
      <c r="B29" s="95">
        <v>21</v>
      </c>
      <c r="C29" s="95">
        <v>21</v>
      </c>
      <c r="D29" s="95">
        <v>21</v>
      </c>
      <c r="E29" s="95">
        <v>12</v>
      </c>
      <c r="F29" s="95">
        <v>12</v>
      </c>
      <c r="G29" s="95">
        <v>20</v>
      </c>
      <c r="H29" s="95">
        <v>20</v>
      </c>
      <c r="I29" s="95">
        <v>20</v>
      </c>
      <c r="J29" s="95">
        <v>11</v>
      </c>
      <c r="K29" s="95">
        <v>11</v>
      </c>
      <c r="L29" s="166">
        <v>10</v>
      </c>
      <c r="M29" s="166">
        <v>10</v>
      </c>
      <c r="N29" s="166">
        <v>10</v>
      </c>
      <c r="O29" s="101">
        <v>4</v>
      </c>
      <c r="P29" s="100">
        <f t="shared" si="0"/>
        <v>0.4</v>
      </c>
      <c r="Q29" s="101">
        <v>4</v>
      </c>
      <c r="R29" s="100">
        <f t="shared" si="1"/>
        <v>0.4</v>
      </c>
      <c r="S29" s="101">
        <v>4</v>
      </c>
      <c r="T29" s="100">
        <f t="shared" si="2"/>
        <v>0.4</v>
      </c>
      <c r="U29" s="101">
        <v>7</v>
      </c>
      <c r="V29" s="101">
        <v>7</v>
      </c>
      <c r="W29" s="101">
        <v>7</v>
      </c>
      <c r="X29" s="101">
        <v>4</v>
      </c>
      <c r="Y29" s="101">
        <v>4</v>
      </c>
      <c r="Z29" s="101">
        <v>4</v>
      </c>
      <c r="AA29" s="99">
        <v>0</v>
      </c>
      <c r="AB29" s="99">
        <v>0</v>
      </c>
      <c r="AC29" s="99">
        <v>0</v>
      </c>
      <c r="AD29" s="101">
        <v>0</v>
      </c>
      <c r="AE29" s="101">
        <v>0</v>
      </c>
      <c r="AF29" s="101">
        <v>0</v>
      </c>
      <c r="AG29" s="99">
        <v>3</v>
      </c>
      <c r="AH29" s="99">
        <v>1</v>
      </c>
      <c r="AI29" s="99">
        <v>1</v>
      </c>
      <c r="AJ29" s="99">
        <v>1</v>
      </c>
      <c r="AK29" s="99">
        <v>1</v>
      </c>
      <c r="AL29" s="101">
        <v>18</v>
      </c>
      <c r="AM29" s="101">
        <v>18</v>
      </c>
      <c r="AN29" s="101">
        <v>18</v>
      </c>
      <c r="AO29" s="101">
        <v>10</v>
      </c>
      <c r="AP29" s="101">
        <v>10</v>
      </c>
      <c r="AQ29" s="101">
        <v>10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</row>
    <row r="30" spans="1:58" s="451" customFormat="1" ht="16.5" customHeight="1">
      <c r="A30" s="65" t="s">
        <v>34</v>
      </c>
      <c r="B30" s="134">
        <f aca="true" t="shared" si="3" ref="B30:O30">SUM(B7:B29)</f>
        <v>672</v>
      </c>
      <c r="C30" s="134">
        <f t="shared" si="3"/>
        <v>668</v>
      </c>
      <c r="D30" s="134">
        <f t="shared" si="3"/>
        <v>651</v>
      </c>
      <c r="E30" s="134">
        <f t="shared" si="3"/>
        <v>510</v>
      </c>
      <c r="F30" s="134">
        <f t="shared" si="3"/>
        <v>504</v>
      </c>
      <c r="G30" s="134">
        <f t="shared" si="3"/>
        <v>625</v>
      </c>
      <c r="H30" s="134">
        <f t="shared" si="3"/>
        <v>623</v>
      </c>
      <c r="I30" s="134">
        <f t="shared" si="3"/>
        <v>606</v>
      </c>
      <c r="J30" s="134">
        <f t="shared" si="3"/>
        <v>490</v>
      </c>
      <c r="K30" s="134">
        <f t="shared" si="3"/>
        <v>480</v>
      </c>
      <c r="L30" s="134">
        <f t="shared" si="3"/>
        <v>225</v>
      </c>
      <c r="M30" s="134">
        <f t="shared" si="3"/>
        <v>225</v>
      </c>
      <c r="N30" s="134">
        <f t="shared" si="3"/>
        <v>214</v>
      </c>
      <c r="O30" s="140">
        <f t="shared" si="3"/>
        <v>94</v>
      </c>
      <c r="P30" s="449">
        <f t="shared" si="0"/>
        <v>0.4177777777777778</v>
      </c>
      <c r="Q30" s="140">
        <f>SUM(Q7:Q29)</f>
        <v>89</v>
      </c>
      <c r="R30" s="450">
        <f t="shared" si="1"/>
        <v>0.39555555555555555</v>
      </c>
      <c r="S30" s="142">
        <f>SUM(S7:S29)</f>
        <v>84</v>
      </c>
      <c r="T30" s="450">
        <f t="shared" si="2"/>
        <v>0.3925233644859813</v>
      </c>
      <c r="U30" s="134">
        <f aca="true" t="shared" si="4" ref="U30:AQ30">SUM(U7:U29)</f>
        <v>371</v>
      </c>
      <c r="V30" s="134">
        <f t="shared" si="4"/>
        <v>366</v>
      </c>
      <c r="W30" s="134">
        <f t="shared" si="4"/>
        <v>359</v>
      </c>
      <c r="X30" s="134">
        <f t="shared" si="4"/>
        <v>234</v>
      </c>
      <c r="Y30" s="134">
        <f t="shared" si="4"/>
        <v>224</v>
      </c>
      <c r="Z30" s="134">
        <f t="shared" si="4"/>
        <v>218</v>
      </c>
      <c r="AA30" s="140">
        <f t="shared" si="4"/>
        <v>0</v>
      </c>
      <c r="AB30" s="140">
        <f t="shared" si="4"/>
        <v>0</v>
      </c>
      <c r="AC30" s="140">
        <f t="shared" si="4"/>
        <v>0</v>
      </c>
      <c r="AD30" s="137">
        <f t="shared" si="4"/>
        <v>1</v>
      </c>
      <c r="AE30" s="137">
        <f t="shared" si="4"/>
        <v>10</v>
      </c>
      <c r="AF30" s="137">
        <f t="shared" si="4"/>
        <v>1</v>
      </c>
      <c r="AG30" s="134">
        <f t="shared" si="4"/>
        <v>157</v>
      </c>
      <c r="AH30" s="134">
        <f t="shared" si="4"/>
        <v>171</v>
      </c>
      <c r="AI30" s="134">
        <f t="shared" si="4"/>
        <v>192</v>
      </c>
      <c r="AJ30" s="134">
        <f t="shared" si="4"/>
        <v>53</v>
      </c>
      <c r="AK30" s="134">
        <f t="shared" si="4"/>
        <v>74</v>
      </c>
      <c r="AL30" s="137">
        <f t="shared" si="4"/>
        <v>605</v>
      </c>
      <c r="AM30" s="137">
        <f t="shared" si="4"/>
        <v>591</v>
      </c>
      <c r="AN30" s="137">
        <f t="shared" si="4"/>
        <v>569</v>
      </c>
      <c r="AO30" s="137">
        <f t="shared" si="4"/>
        <v>257</v>
      </c>
      <c r="AP30" s="137">
        <f t="shared" si="4"/>
        <v>250</v>
      </c>
      <c r="AQ30" s="137">
        <f t="shared" si="4"/>
        <v>253</v>
      </c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6" customFormat="1" ht="15.75" customHeight="1">
      <c r="A31" s="55" t="s">
        <v>35</v>
      </c>
      <c r="B31" s="11"/>
      <c r="C31" s="11"/>
      <c r="D31" s="11"/>
      <c r="E31" s="11"/>
      <c r="F31" s="11"/>
      <c r="G31" s="149"/>
      <c r="H31" s="149"/>
      <c r="I31" s="149"/>
      <c r="J31" s="11"/>
      <c r="K31" s="11"/>
      <c r="L31" s="11"/>
      <c r="M31" s="11"/>
      <c r="N31" s="11"/>
      <c r="O31" s="152"/>
      <c r="P31" s="153"/>
      <c r="Q31" s="152"/>
      <c r="R31" s="153"/>
      <c r="S31" s="154"/>
      <c r="T31" s="153"/>
      <c r="U31" s="11"/>
      <c r="V31" s="11"/>
      <c r="W31" s="11"/>
      <c r="X31" s="11"/>
      <c r="Y31" s="11"/>
      <c r="Z31" s="11"/>
      <c r="AA31" s="11"/>
      <c r="AB31" s="11"/>
      <c r="AC31" s="11"/>
      <c r="AD31" s="154"/>
      <c r="AE31" s="154"/>
      <c r="AF31" s="154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395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6" customFormat="1" ht="16.5" customHeight="1">
      <c r="A32" s="79" t="s">
        <v>36</v>
      </c>
      <c r="B32" s="109">
        <v>5</v>
      </c>
      <c r="C32" s="109">
        <v>6</v>
      </c>
      <c r="D32" s="109">
        <v>6</v>
      </c>
      <c r="E32" s="109">
        <v>0</v>
      </c>
      <c r="F32" s="109">
        <v>0</v>
      </c>
      <c r="G32" s="109">
        <v>4</v>
      </c>
      <c r="H32" s="109">
        <v>5</v>
      </c>
      <c r="I32" s="109">
        <v>5</v>
      </c>
      <c r="J32" s="109">
        <v>0</v>
      </c>
      <c r="K32" s="109">
        <v>0</v>
      </c>
      <c r="L32" s="109">
        <v>1</v>
      </c>
      <c r="M32" s="109">
        <v>2</v>
      </c>
      <c r="N32" s="109">
        <v>2</v>
      </c>
      <c r="O32" s="452">
        <v>0</v>
      </c>
      <c r="P32" s="445">
        <f aca="true" t="shared" si="5" ref="P32:P40">O32/L32</f>
        <v>0</v>
      </c>
      <c r="Q32" s="452">
        <v>1</v>
      </c>
      <c r="R32" s="445">
        <f aca="true" t="shared" si="6" ref="R32:R40">Q32/M32</f>
        <v>0.5</v>
      </c>
      <c r="S32" s="278">
        <v>1</v>
      </c>
      <c r="T32" s="100">
        <f aca="true" t="shared" si="7" ref="T32:T40">S32/N32</f>
        <v>0.5</v>
      </c>
      <c r="U32" s="109">
        <v>3</v>
      </c>
      <c r="V32" s="109">
        <v>3</v>
      </c>
      <c r="W32" s="109">
        <v>3</v>
      </c>
      <c r="X32" s="109">
        <v>1</v>
      </c>
      <c r="Y32" s="109">
        <v>3</v>
      </c>
      <c r="Z32" s="109">
        <v>3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06">
        <v>1</v>
      </c>
      <c r="AH32" s="106">
        <v>2</v>
      </c>
      <c r="AI32" s="106">
        <v>3</v>
      </c>
      <c r="AJ32" s="106">
        <v>2</v>
      </c>
      <c r="AK32" s="106">
        <v>2</v>
      </c>
      <c r="AL32" s="103">
        <v>2</v>
      </c>
      <c r="AM32" s="103">
        <v>5</v>
      </c>
      <c r="AN32" s="103">
        <v>6</v>
      </c>
      <c r="AO32" s="103">
        <v>1</v>
      </c>
      <c r="AP32" s="103">
        <v>2</v>
      </c>
      <c r="AQ32" s="103">
        <v>5</v>
      </c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6" customFormat="1" ht="14.25" customHeight="1">
      <c r="A33" s="79" t="s">
        <v>37</v>
      </c>
      <c r="B33" s="109">
        <v>10</v>
      </c>
      <c r="C33" s="109">
        <v>10</v>
      </c>
      <c r="D33" s="109">
        <v>10</v>
      </c>
      <c r="E33" s="109">
        <v>0</v>
      </c>
      <c r="F33" s="109">
        <v>0</v>
      </c>
      <c r="G33" s="109">
        <v>8</v>
      </c>
      <c r="H33" s="109">
        <v>8</v>
      </c>
      <c r="I33" s="109">
        <v>8</v>
      </c>
      <c r="J33" s="109">
        <v>0</v>
      </c>
      <c r="K33" s="109">
        <v>0</v>
      </c>
      <c r="L33" s="109">
        <v>5</v>
      </c>
      <c r="M33" s="109">
        <v>6</v>
      </c>
      <c r="N33" s="109">
        <v>6</v>
      </c>
      <c r="O33" s="452">
        <v>3</v>
      </c>
      <c r="P33" s="445">
        <f t="shared" si="5"/>
        <v>0.6</v>
      </c>
      <c r="Q33" s="452">
        <v>4</v>
      </c>
      <c r="R33" s="445">
        <f t="shared" si="6"/>
        <v>0.6666666666666666</v>
      </c>
      <c r="S33" s="278">
        <v>4</v>
      </c>
      <c r="T33" s="100">
        <f t="shared" si="7"/>
        <v>0.6666666666666666</v>
      </c>
      <c r="U33" s="109">
        <v>3</v>
      </c>
      <c r="V33" s="109">
        <v>2</v>
      </c>
      <c r="W33" s="109">
        <v>2</v>
      </c>
      <c r="X33" s="109">
        <v>2</v>
      </c>
      <c r="Y33" s="109">
        <v>1</v>
      </c>
      <c r="Z33" s="109">
        <v>1</v>
      </c>
      <c r="AA33" s="161">
        <v>0</v>
      </c>
      <c r="AB33" s="161">
        <v>0</v>
      </c>
      <c r="AC33" s="161">
        <v>0</v>
      </c>
      <c r="AD33" s="104">
        <v>1</v>
      </c>
      <c r="AE33" s="104">
        <v>0</v>
      </c>
      <c r="AF33" s="104">
        <v>0</v>
      </c>
      <c r="AG33" s="106">
        <v>5</v>
      </c>
      <c r="AH33" s="106">
        <v>3</v>
      </c>
      <c r="AI33" s="106">
        <v>2</v>
      </c>
      <c r="AJ33" s="106">
        <v>2</v>
      </c>
      <c r="AK33" s="106">
        <v>1</v>
      </c>
      <c r="AL33" s="103">
        <v>9</v>
      </c>
      <c r="AM33" s="103">
        <v>9</v>
      </c>
      <c r="AN33" s="103">
        <v>9</v>
      </c>
      <c r="AO33" s="103">
        <v>7</v>
      </c>
      <c r="AP33" s="103">
        <v>7</v>
      </c>
      <c r="AQ33" s="103">
        <v>7</v>
      </c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6" customFormat="1" ht="14.25" customHeight="1">
      <c r="A34" s="79" t="s">
        <v>38</v>
      </c>
      <c r="B34" s="109">
        <v>74</v>
      </c>
      <c r="C34" s="109">
        <v>74</v>
      </c>
      <c r="D34" s="109">
        <v>73</v>
      </c>
      <c r="E34" s="109">
        <v>0</v>
      </c>
      <c r="F34" s="109">
        <v>0</v>
      </c>
      <c r="G34" s="109">
        <v>69</v>
      </c>
      <c r="H34" s="109">
        <v>69</v>
      </c>
      <c r="I34" s="109">
        <v>69</v>
      </c>
      <c r="J34" s="109">
        <v>0</v>
      </c>
      <c r="K34" s="109">
        <v>0</v>
      </c>
      <c r="L34" s="109">
        <v>55</v>
      </c>
      <c r="M34" s="109">
        <v>59</v>
      </c>
      <c r="N34" s="109">
        <v>59</v>
      </c>
      <c r="O34" s="452">
        <v>16</v>
      </c>
      <c r="P34" s="445">
        <f t="shared" si="5"/>
        <v>0.2909090909090909</v>
      </c>
      <c r="Q34" s="452">
        <v>19</v>
      </c>
      <c r="R34" s="445">
        <f t="shared" si="6"/>
        <v>0.3220338983050847</v>
      </c>
      <c r="S34" s="278">
        <v>20</v>
      </c>
      <c r="T34" s="100">
        <f t="shared" si="7"/>
        <v>0.3389830508474576</v>
      </c>
      <c r="U34" s="109">
        <v>14</v>
      </c>
      <c r="V34" s="109">
        <v>10</v>
      </c>
      <c r="W34" s="109">
        <v>10</v>
      </c>
      <c r="X34" s="109">
        <v>5</v>
      </c>
      <c r="Y34" s="109">
        <v>5</v>
      </c>
      <c r="Z34" s="109">
        <v>4</v>
      </c>
      <c r="AA34" s="161">
        <v>0</v>
      </c>
      <c r="AB34" s="161">
        <v>0</v>
      </c>
      <c r="AC34" s="161">
        <v>0</v>
      </c>
      <c r="AD34" s="109">
        <v>0</v>
      </c>
      <c r="AE34" s="109">
        <v>0</v>
      </c>
      <c r="AF34" s="109">
        <v>0</v>
      </c>
      <c r="AG34" s="106">
        <v>1</v>
      </c>
      <c r="AH34" s="106">
        <v>14</v>
      </c>
      <c r="AI34" s="106">
        <v>6</v>
      </c>
      <c r="AJ34" s="106">
        <v>7</v>
      </c>
      <c r="AK34" s="106">
        <v>6</v>
      </c>
      <c r="AL34" s="103">
        <v>68</v>
      </c>
      <c r="AM34" s="103">
        <v>65</v>
      </c>
      <c r="AN34" s="103">
        <v>64</v>
      </c>
      <c r="AO34" s="103">
        <v>55</v>
      </c>
      <c r="AP34" s="103">
        <v>24</v>
      </c>
      <c r="AQ34" s="103">
        <v>30</v>
      </c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6" customFormat="1" ht="15.75" customHeight="1">
      <c r="A35" s="79" t="s">
        <v>39</v>
      </c>
      <c r="B35" s="109">
        <v>17</v>
      </c>
      <c r="C35" s="109">
        <v>17</v>
      </c>
      <c r="D35" s="109">
        <v>16</v>
      </c>
      <c r="E35" s="109">
        <v>0</v>
      </c>
      <c r="F35" s="109">
        <v>0</v>
      </c>
      <c r="G35" s="109">
        <v>15</v>
      </c>
      <c r="H35" s="109">
        <v>15</v>
      </c>
      <c r="I35" s="109">
        <v>14</v>
      </c>
      <c r="J35" s="109">
        <v>0</v>
      </c>
      <c r="K35" s="109">
        <v>0</v>
      </c>
      <c r="L35" s="109">
        <v>6</v>
      </c>
      <c r="M35" s="109">
        <v>7</v>
      </c>
      <c r="N35" s="109">
        <v>6</v>
      </c>
      <c r="O35" s="452">
        <v>6</v>
      </c>
      <c r="P35" s="445">
        <f t="shared" si="5"/>
        <v>1</v>
      </c>
      <c r="Q35" s="452">
        <v>6</v>
      </c>
      <c r="R35" s="445">
        <f t="shared" si="6"/>
        <v>0.8571428571428571</v>
      </c>
      <c r="S35" s="278">
        <v>6</v>
      </c>
      <c r="T35" s="100">
        <f t="shared" si="7"/>
        <v>1</v>
      </c>
      <c r="U35" s="109">
        <v>9</v>
      </c>
      <c r="V35" s="109">
        <v>8</v>
      </c>
      <c r="W35" s="109">
        <v>8</v>
      </c>
      <c r="X35" s="109">
        <v>9</v>
      </c>
      <c r="Y35" s="109">
        <v>8</v>
      </c>
      <c r="Z35" s="109">
        <v>8</v>
      </c>
      <c r="AA35" s="161">
        <v>0</v>
      </c>
      <c r="AB35" s="161">
        <v>0</v>
      </c>
      <c r="AC35" s="161">
        <v>0</v>
      </c>
      <c r="AD35" s="109">
        <v>0</v>
      </c>
      <c r="AE35" s="109">
        <v>0</v>
      </c>
      <c r="AF35" s="109">
        <v>0</v>
      </c>
      <c r="AG35" s="106">
        <v>0</v>
      </c>
      <c r="AH35" s="106">
        <v>2</v>
      </c>
      <c r="AI35" s="106">
        <v>4</v>
      </c>
      <c r="AJ35" s="106">
        <v>0</v>
      </c>
      <c r="AK35" s="106">
        <v>4</v>
      </c>
      <c r="AL35" s="103">
        <v>17</v>
      </c>
      <c r="AM35" s="103">
        <v>17</v>
      </c>
      <c r="AN35" s="103">
        <v>16</v>
      </c>
      <c r="AO35" s="103">
        <v>8</v>
      </c>
      <c r="AP35" s="103">
        <v>8</v>
      </c>
      <c r="AQ35" s="103">
        <v>8</v>
      </c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6" customFormat="1" ht="15.75" customHeight="1">
      <c r="A36" s="79" t="s">
        <v>40</v>
      </c>
      <c r="B36" s="109">
        <v>15</v>
      </c>
      <c r="C36" s="109">
        <v>15</v>
      </c>
      <c r="D36" s="109">
        <v>15</v>
      </c>
      <c r="E36" s="109">
        <v>0</v>
      </c>
      <c r="F36" s="109">
        <v>0</v>
      </c>
      <c r="G36" s="109">
        <v>13</v>
      </c>
      <c r="H36" s="109">
        <v>13</v>
      </c>
      <c r="I36" s="109">
        <v>13</v>
      </c>
      <c r="J36" s="109">
        <v>0</v>
      </c>
      <c r="K36" s="109">
        <v>0</v>
      </c>
      <c r="L36" s="109">
        <v>12</v>
      </c>
      <c r="M36" s="109">
        <v>12</v>
      </c>
      <c r="N36" s="109">
        <v>12</v>
      </c>
      <c r="O36" s="452">
        <v>12</v>
      </c>
      <c r="P36" s="445">
        <f t="shared" si="5"/>
        <v>1</v>
      </c>
      <c r="Q36" s="452">
        <v>12</v>
      </c>
      <c r="R36" s="445">
        <f t="shared" si="6"/>
        <v>1</v>
      </c>
      <c r="S36" s="278">
        <v>12</v>
      </c>
      <c r="T36" s="100">
        <f t="shared" si="7"/>
        <v>1</v>
      </c>
      <c r="U36" s="103">
        <v>1</v>
      </c>
      <c r="V36" s="103">
        <v>1</v>
      </c>
      <c r="W36" s="103">
        <v>1</v>
      </c>
      <c r="X36" s="103">
        <v>1</v>
      </c>
      <c r="Y36" s="103">
        <v>1</v>
      </c>
      <c r="Z36" s="103">
        <v>1</v>
      </c>
      <c r="AA36" s="161">
        <v>0</v>
      </c>
      <c r="AB36" s="161">
        <v>0</v>
      </c>
      <c r="AC36" s="161">
        <v>0</v>
      </c>
      <c r="AD36" s="109">
        <v>0</v>
      </c>
      <c r="AE36" s="109">
        <v>0</v>
      </c>
      <c r="AF36" s="109">
        <v>0</v>
      </c>
      <c r="AG36" s="103">
        <v>3</v>
      </c>
      <c r="AH36" s="103">
        <v>1</v>
      </c>
      <c r="AI36" s="103">
        <v>1</v>
      </c>
      <c r="AJ36" s="103">
        <v>1</v>
      </c>
      <c r="AK36" s="103">
        <v>0</v>
      </c>
      <c r="AL36" s="103">
        <v>14</v>
      </c>
      <c r="AM36" s="103">
        <v>14</v>
      </c>
      <c r="AN36" s="103">
        <v>15</v>
      </c>
      <c r="AO36" s="103">
        <v>13</v>
      </c>
      <c r="AP36" s="103">
        <v>13</v>
      </c>
      <c r="AQ36" s="103">
        <v>13</v>
      </c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s="6" customFormat="1" ht="15.75" customHeight="1">
      <c r="A37" s="79" t="s">
        <v>41</v>
      </c>
      <c r="B37" s="109">
        <v>115</v>
      </c>
      <c r="C37" s="109">
        <v>113</v>
      </c>
      <c r="D37" s="109">
        <v>114</v>
      </c>
      <c r="E37" s="109">
        <v>0</v>
      </c>
      <c r="F37" s="109">
        <v>0</v>
      </c>
      <c r="G37" s="109">
        <v>106</v>
      </c>
      <c r="H37" s="109">
        <v>100</v>
      </c>
      <c r="I37" s="109">
        <v>102</v>
      </c>
      <c r="J37" s="109">
        <v>0</v>
      </c>
      <c r="K37" s="109">
        <v>0</v>
      </c>
      <c r="L37" s="109">
        <v>103</v>
      </c>
      <c r="M37" s="109">
        <v>97</v>
      </c>
      <c r="N37" s="109">
        <v>98</v>
      </c>
      <c r="O37" s="452">
        <v>69</v>
      </c>
      <c r="P37" s="445">
        <f t="shared" si="5"/>
        <v>0.6699029126213593</v>
      </c>
      <c r="Q37" s="452">
        <v>70</v>
      </c>
      <c r="R37" s="445">
        <f t="shared" si="6"/>
        <v>0.7216494845360825</v>
      </c>
      <c r="S37" s="278">
        <v>68</v>
      </c>
      <c r="T37" s="100">
        <f t="shared" si="7"/>
        <v>0.6938775510204082</v>
      </c>
      <c r="U37" s="103">
        <v>3</v>
      </c>
      <c r="V37" s="103">
        <v>3</v>
      </c>
      <c r="W37" s="103">
        <v>4</v>
      </c>
      <c r="X37" s="103">
        <v>2</v>
      </c>
      <c r="Y37" s="103">
        <v>2</v>
      </c>
      <c r="Z37" s="103">
        <v>2</v>
      </c>
      <c r="AA37" s="106">
        <v>1</v>
      </c>
      <c r="AB37" s="106">
        <v>1</v>
      </c>
      <c r="AC37" s="106">
        <v>1</v>
      </c>
      <c r="AD37" s="109">
        <v>0</v>
      </c>
      <c r="AE37" s="109">
        <v>0</v>
      </c>
      <c r="AF37" s="109">
        <v>1</v>
      </c>
      <c r="AG37" s="103">
        <v>5</v>
      </c>
      <c r="AH37" s="103">
        <v>13</v>
      </c>
      <c r="AI37" s="103">
        <v>22</v>
      </c>
      <c r="AJ37" s="103">
        <v>9</v>
      </c>
      <c r="AK37" s="103">
        <v>3</v>
      </c>
      <c r="AL37" s="103">
        <v>103</v>
      </c>
      <c r="AM37" s="103">
        <v>113</v>
      </c>
      <c r="AN37" s="103">
        <v>114</v>
      </c>
      <c r="AO37" s="103">
        <v>100</v>
      </c>
      <c r="AP37" s="103">
        <v>107</v>
      </c>
      <c r="AQ37" s="103">
        <v>107</v>
      </c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s="6" customFormat="1" ht="15.75" customHeight="1">
      <c r="A38" s="79" t="s">
        <v>42</v>
      </c>
      <c r="B38" s="109">
        <v>11</v>
      </c>
      <c r="C38" s="109">
        <v>11</v>
      </c>
      <c r="D38" s="109">
        <v>11</v>
      </c>
      <c r="E38" s="109">
        <v>0</v>
      </c>
      <c r="F38" s="109">
        <v>0</v>
      </c>
      <c r="G38" s="109">
        <v>10</v>
      </c>
      <c r="H38" s="109">
        <v>10</v>
      </c>
      <c r="I38" s="109">
        <v>10</v>
      </c>
      <c r="J38" s="109">
        <v>0</v>
      </c>
      <c r="K38" s="109">
        <v>0</v>
      </c>
      <c r="L38" s="109">
        <v>4</v>
      </c>
      <c r="M38" s="109">
        <v>4</v>
      </c>
      <c r="N38" s="109">
        <v>3</v>
      </c>
      <c r="O38" s="452">
        <v>2</v>
      </c>
      <c r="P38" s="445">
        <f t="shared" si="5"/>
        <v>0.5</v>
      </c>
      <c r="Q38" s="452">
        <v>3</v>
      </c>
      <c r="R38" s="445">
        <f t="shared" si="6"/>
        <v>0.75</v>
      </c>
      <c r="S38" s="278">
        <v>2</v>
      </c>
      <c r="T38" s="100">
        <f t="shared" si="7"/>
        <v>0.6666666666666666</v>
      </c>
      <c r="U38" s="103">
        <v>6</v>
      </c>
      <c r="V38" s="103">
        <v>6</v>
      </c>
      <c r="W38" s="103">
        <v>7</v>
      </c>
      <c r="X38" s="103">
        <v>6</v>
      </c>
      <c r="Y38" s="103">
        <v>6</v>
      </c>
      <c r="Z38" s="103">
        <v>5</v>
      </c>
      <c r="AA38" s="161">
        <v>0</v>
      </c>
      <c r="AB38" s="161">
        <v>0</v>
      </c>
      <c r="AC38" s="161">
        <v>0</v>
      </c>
      <c r="AD38" s="109">
        <v>0</v>
      </c>
      <c r="AE38" s="109">
        <v>0</v>
      </c>
      <c r="AF38" s="109">
        <v>0</v>
      </c>
      <c r="AG38" s="103">
        <v>5</v>
      </c>
      <c r="AH38" s="103">
        <v>5</v>
      </c>
      <c r="AI38" s="103">
        <v>5</v>
      </c>
      <c r="AJ38" s="106">
        <v>5</v>
      </c>
      <c r="AK38" s="106">
        <v>5</v>
      </c>
      <c r="AL38" s="103">
        <v>10</v>
      </c>
      <c r="AM38" s="103">
        <v>10</v>
      </c>
      <c r="AN38" s="103">
        <v>10</v>
      </c>
      <c r="AO38" s="103">
        <v>1</v>
      </c>
      <c r="AP38" s="103">
        <v>1</v>
      </c>
      <c r="AQ38" s="103">
        <v>8</v>
      </c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s="451" customFormat="1" ht="16.5" customHeight="1">
      <c r="A39" s="65" t="s">
        <v>43</v>
      </c>
      <c r="B39" s="134">
        <f>SUM(B32:B38)</f>
        <v>247</v>
      </c>
      <c r="C39" s="134">
        <f>SUM(C32:C38)</f>
        <v>246</v>
      </c>
      <c r="D39" s="134">
        <f>SUM(D32:D38)</f>
        <v>245</v>
      </c>
      <c r="E39" s="134">
        <v>0</v>
      </c>
      <c r="F39" s="134">
        <f>SUM(F32:F38)</f>
        <v>0</v>
      </c>
      <c r="G39" s="134">
        <f>SUM(G32:G38)</f>
        <v>225</v>
      </c>
      <c r="H39" s="134">
        <f>SUM(H32:H38)</f>
        <v>220</v>
      </c>
      <c r="I39" s="134">
        <f>SUM(I32:I38)</f>
        <v>221</v>
      </c>
      <c r="J39" s="134">
        <v>0</v>
      </c>
      <c r="K39" s="134">
        <f>SUM(K32:K38)</f>
        <v>0</v>
      </c>
      <c r="L39" s="134">
        <f>SUM(L32:L38)</f>
        <v>186</v>
      </c>
      <c r="M39" s="134">
        <f>SUM(M32:M38)</f>
        <v>187</v>
      </c>
      <c r="N39" s="134">
        <f>SUM(N32:N38)</f>
        <v>186</v>
      </c>
      <c r="O39" s="140">
        <f>SUM(O32:O38)</f>
        <v>108</v>
      </c>
      <c r="P39" s="138">
        <f t="shared" si="5"/>
        <v>0.5806451612903226</v>
      </c>
      <c r="Q39" s="140">
        <f>SUM(Q32:Q38)</f>
        <v>115</v>
      </c>
      <c r="R39" s="138">
        <f t="shared" si="6"/>
        <v>0.6149732620320856</v>
      </c>
      <c r="S39" s="137">
        <f>SUM(S32:S38)</f>
        <v>113</v>
      </c>
      <c r="T39" s="138">
        <f t="shared" si="7"/>
        <v>0.6075268817204301</v>
      </c>
      <c r="U39" s="134">
        <f aca="true" t="shared" si="8" ref="U39:Z39">SUM(U32:U38)</f>
        <v>39</v>
      </c>
      <c r="V39" s="134">
        <f t="shared" si="8"/>
        <v>33</v>
      </c>
      <c r="W39" s="134">
        <f t="shared" si="8"/>
        <v>35</v>
      </c>
      <c r="X39" s="134">
        <f t="shared" si="8"/>
        <v>26</v>
      </c>
      <c r="Y39" s="134">
        <f t="shared" si="8"/>
        <v>26</v>
      </c>
      <c r="Z39" s="134">
        <f t="shared" si="8"/>
        <v>24</v>
      </c>
      <c r="AA39" s="140">
        <v>1</v>
      </c>
      <c r="AB39" s="140">
        <v>1</v>
      </c>
      <c r="AC39" s="140">
        <f>SUM(AC32:AC38)</f>
        <v>1</v>
      </c>
      <c r="AD39" s="137">
        <v>1</v>
      </c>
      <c r="AE39" s="137">
        <v>0</v>
      </c>
      <c r="AF39" s="137">
        <f aca="true" t="shared" si="9" ref="AF39:AQ39">SUM(AF32:AF38)</f>
        <v>1</v>
      </c>
      <c r="AG39" s="134">
        <f t="shared" si="9"/>
        <v>20</v>
      </c>
      <c r="AH39" s="134">
        <f t="shared" si="9"/>
        <v>40</v>
      </c>
      <c r="AI39" s="134">
        <f t="shared" si="9"/>
        <v>43</v>
      </c>
      <c r="AJ39" s="134">
        <f t="shared" si="9"/>
        <v>26</v>
      </c>
      <c r="AK39" s="134">
        <f t="shared" si="9"/>
        <v>21</v>
      </c>
      <c r="AL39" s="134">
        <f t="shared" si="9"/>
        <v>223</v>
      </c>
      <c r="AM39" s="134">
        <f t="shared" si="9"/>
        <v>233</v>
      </c>
      <c r="AN39" s="134">
        <f t="shared" si="9"/>
        <v>234</v>
      </c>
      <c r="AO39" s="134">
        <f t="shared" si="9"/>
        <v>185</v>
      </c>
      <c r="AP39" s="134">
        <f t="shared" si="9"/>
        <v>162</v>
      </c>
      <c r="AQ39" s="134">
        <f t="shared" si="9"/>
        <v>178</v>
      </c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s="451" customFormat="1" ht="12.75">
      <c r="A40" s="65" t="s">
        <v>44</v>
      </c>
      <c r="B40" s="134">
        <v>919</v>
      </c>
      <c r="C40" s="134">
        <f>C30+C39</f>
        <v>914</v>
      </c>
      <c r="D40" s="134">
        <v>896</v>
      </c>
      <c r="E40" s="134">
        <f>E30+E39</f>
        <v>510</v>
      </c>
      <c r="F40" s="134">
        <v>504</v>
      </c>
      <c r="G40" s="137">
        <v>850</v>
      </c>
      <c r="H40" s="134">
        <f>H30+H39</f>
        <v>843</v>
      </c>
      <c r="I40" s="134">
        <v>827</v>
      </c>
      <c r="J40" s="134">
        <f>J30+J39</f>
        <v>490</v>
      </c>
      <c r="K40" s="134">
        <v>480</v>
      </c>
      <c r="L40" s="134">
        <v>411</v>
      </c>
      <c r="M40" s="134">
        <f>M30+M39</f>
        <v>412</v>
      </c>
      <c r="N40" s="134">
        <f>N30+N39</f>
        <v>400</v>
      </c>
      <c r="O40" s="140">
        <v>202</v>
      </c>
      <c r="P40" s="138">
        <f t="shared" si="5"/>
        <v>0.49148418491484186</v>
      </c>
      <c r="Q40" s="134">
        <f>Q30+Q39</f>
        <v>204</v>
      </c>
      <c r="R40" s="138">
        <f t="shared" si="6"/>
        <v>0.49514563106796117</v>
      </c>
      <c r="S40" s="137">
        <f>S30+S39</f>
        <v>197</v>
      </c>
      <c r="T40" s="138">
        <f t="shared" si="7"/>
        <v>0.4925</v>
      </c>
      <c r="U40" s="134">
        <v>410</v>
      </c>
      <c r="V40" s="134">
        <f>V30+V39</f>
        <v>399</v>
      </c>
      <c r="W40" s="134">
        <f>W30+W39</f>
        <v>394</v>
      </c>
      <c r="X40" s="134">
        <v>260</v>
      </c>
      <c r="Y40" s="134">
        <f>Y30+Y39</f>
        <v>250</v>
      </c>
      <c r="Z40" s="134">
        <v>242</v>
      </c>
      <c r="AA40" s="140">
        <v>1</v>
      </c>
      <c r="AB40" s="134">
        <f>AB30+AB39</f>
        <v>1</v>
      </c>
      <c r="AC40" s="134">
        <v>1</v>
      </c>
      <c r="AD40" s="137">
        <v>2</v>
      </c>
      <c r="AE40" s="134">
        <f>AE30+AE39</f>
        <v>10</v>
      </c>
      <c r="AF40" s="134">
        <v>2</v>
      </c>
      <c r="AG40" s="134">
        <v>177</v>
      </c>
      <c r="AH40" s="134">
        <f>AH30+AH39</f>
        <v>211</v>
      </c>
      <c r="AI40" s="134">
        <f>AI30+AI39</f>
        <v>235</v>
      </c>
      <c r="AJ40" s="134">
        <f>AJ30+AJ39</f>
        <v>79</v>
      </c>
      <c r="AK40" s="134">
        <f>AK30+AK39</f>
        <v>95</v>
      </c>
      <c r="AL40" s="134">
        <v>828</v>
      </c>
      <c r="AM40" s="134">
        <f>AM30+AM39</f>
        <v>824</v>
      </c>
      <c r="AN40" s="134">
        <f>AN30+AN39</f>
        <v>803</v>
      </c>
      <c r="AO40" s="134">
        <v>442</v>
      </c>
      <c r="AP40" s="134">
        <f>AP30+AP39</f>
        <v>412</v>
      </c>
      <c r="AQ40" s="134">
        <f>AQ30+AQ39</f>
        <v>431</v>
      </c>
      <c r="AU40"/>
      <c r="AV40"/>
      <c r="AW40"/>
      <c r="AX40"/>
      <c r="AY40"/>
      <c r="AZ40"/>
      <c r="BA40"/>
      <c r="BB40"/>
      <c r="BC40"/>
      <c r="BD40"/>
      <c r="BE40"/>
      <c r="BF40"/>
    </row>
    <row r="41" spans="1:43" ht="12.75">
      <c r="A41" s="47" t="s">
        <v>45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5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453"/>
      <c r="AM41" s="453"/>
      <c r="AN41" s="453"/>
      <c r="AO41" s="453"/>
      <c r="AP41" s="453"/>
      <c r="AQ41" s="454"/>
    </row>
    <row r="42" spans="1:43" ht="12.75" customHeight="1">
      <c r="A42" s="50" t="s">
        <v>46</v>
      </c>
      <c r="B42" s="237">
        <v>100</v>
      </c>
      <c r="C42" s="237">
        <v>100</v>
      </c>
      <c r="D42" s="237">
        <v>105</v>
      </c>
      <c r="E42" s="109">
        <v>0</v>
      </c>
      <c r="F42" s="109">
        <v>0</v>
      </c>
      <c r="G42" s="237">
        <v>83</v>
      </c>
      <c r="H42" s="237">
        <v>83</v>
      </c>
      <c r="I42" s="237">
        <v>88</v>
      </c>
      <c r="J42" s="109">
        <v>0</v>
      </c>
      <c r="K42" s="109">
        <v>0</v>
      </c>
      <c r="L42" s="237">
        <v>81</v>
      </c>
      <c r="M42" s="237">
        <v>81</v>
      </c>
      <c r="N42" s="237">
        <v>86</v>
      </c>
      <c r="O42" s="101">
        <v>74</v>
      </c>
      <c r="P42" s="445">
        <f>O42/L42</f>
        <v>0.9135802469135802</v>
      </c>
      <c r="Q42" s="101">
        <v>76</v>
      </c>
      <c r="R42" s="100">
        <f>Q42/M42</f>
        <v>0.9382716049382716</v>
      </c>
      <c r="S42" s="101">
        <v>83</v>
      </c>
      <c r="T42" s="100">
        <f>S42/N42</f>
        <v>0.9651162790697675</v>
      </c>
      <c r="U42" s="103">
        <v>2</v>
      </c>
      <c r="V42" s="237">
        <v>2</v>
      </c>
      <c r="W42" s="237">
        <v>2</v>
      </c>
      <c r="X42" s="103">
        <v>2</v>
      </c>
      <c r="Y42" s="237">
        <v>2</v>
      </c>
      <c r="Z42" s="237">
        <v>2</v>
      </c>
      <c r="AA42" s="103">
        <v>3</v>
      </c>
      <c r="AB42" s="237">
        <v>3</v>
      </c>
      <c r="AC42" s="237">
        <v>3</v>
      </c>
      <c r="AD42" s="103">
        <v>7</v>
      </c>
      <c r="AE42" s="103">
        <v>4</v>
      </c>
      <c r="AF42" s="103">
        <v>3</v>
      </c>
      <c r="AG42" s="103">
        <v>27</v>
      </c>
      <c r="AH42" s="237">
        <v>37</v>
      </c>
      <c r="AI42" s="237">
        <v>34</v>
      </c>
      <c r="AJ42" s="103">
        <v>19</v>
      </c>
      <c r="AK42" s="120">
        <v>29</v>
      </c>
      <c r="AL42" s="103">
        <v>100</v>
      </c>
      <c r="AM42" s="103">
        <v>100</v>
      </c>
      <c r="AN42" s="103">
        <v>105</v>
      </c>
      <c r="AO42" s="103">
        <v>94</v>
      </c>
      <c r="AP42" s="103">
        <v>96</v>
      </c>
      <c r="AQ42" s="380">
        <v>101</v>
      </c>
    </row>
    <row r="43" spans="1:43" ht="12.75">
      <c r="A43" s="50" t="s">
        <v>47</v>
      </c>
      <c r="B43" s="237">
        <v>42</v>
      </c>
      <c r="C43" s="237">
        <v>42</v>
      </c>
      <c r="D43" s="237">
        <v>42</v>
      </c>
      <c r="E43" s="109">
        <v>0</v>
      </c>
      <c r="F43" s="109">
        <v>0</v>
      </c>
      <c r="G43" s="237">
        <v>35</v>
      </c>
      <c r="H43" s="237">
        <v>34</v>
      </c>
      <c r="I43" s="237">
        <v>35</v>
      </c>
      <c r="J43" s="109">
        <v>0</v>
      </c>
      <c r="K43" s="109">
        <v>0</v>
      </c>
      <c r="L43" s="237">
        <v>35</v>
      </c>
      <c r="M43" s="237">
        <v>34</v>
      </c>
      <c r="N43" s="237">
        <v>35</v>
      </c>
      <c r="O43" s="101">
        <v>24</v>
      </c>
      <c r="P43" s="445">
        <f>O43/L43</f>
        <v>0.6857142857142857</v>
      </c>
      <c r="Q43" s="101">
        <v>26</v>
      </c>
      <c r="R43" s="100">
        <f>Q43/M43</f>
        <v>0.7647058823529411</v>
      </c>
      <c r="S43" s="101">
        <v>27</v>
      </c>
      <c r="T43" s="100">
        <f>S43/N43</f>
        <v>0.7714285714285715</v>
      </c>
      <c r="U43" s="369" t="s">
        <v>81</v>
      </c>
      <c r="V43" s="237">
        <v>0</v>
      </c>
      <c r="W43" s="237">
        <v>0</v>
      </c>
      <c r="X43" s="369" t="s">
        <v>81</v>
      </c>
      <c r="Y43" s="237">
        <v>0</v>
      </c>
      <c r="Z43" s="237">
        <v>0</v>
      </c>
      <c r="AA43" s="369" t="s">
        <v>81</v>
      </c>
      <c r="AB43" s="237">
        <v>0</v>
      </c>
      <c r="AC43" s="237">
        <v>0</v>
      </c>
      <c r="AD43" s="369" t="s">
        <v>158</v>
      </c>
      <c r="AE43" s="103">
        <v>0</v>
      </c>
      <c r="AF43" s="103">
        <v>0</v>
      </c>
      <c r="AG43" s="103">
        <v>6</v>
      </c>
      <c r="AH43" s="237">
        <v>30</v>
      </c>
      <c r="AI43" s="237">
        <v>6</v>
      </c>
      <c r="AJ43" s="103">
        <v>30</v>
      </c>
      <c r="AK43" s="103">
        <v>6</v>
      </c>
      <c r="AL43" s="103">
        <v>42</v>
      </c>
      <c r="AM43" s="103">
        <v>42</v>
      </c>
      <c r="AN43" s="103">
        <v>42</v>
      </c>
      <c r="AO43" s="103">
        <v>40</v>
      </c>
      <c r="AP43" s="103">
        <v>40</v>
      </c>
      <c r="AQ43" s="380">
        <v>40</v>
      </c>
    </row>
    <row r="44" spans="1:43" ht="12.75">
      <c r="A44" s="50" t="s">
        <v>48</v>
      </c>
      <c r="B44" s="237">
        <v>16</v>
      </c>
      <c r="C44" s="237">
        <v>16</v>
      </c>
      <c r="D44" s="237">
        <v>11</v>
      </c>
      <c r="E44" s="109">
        <v>0</v>
      </c>
      <c r="F44" s="109">
        <v>0</v>
      </c>
      <c r="G44" s="237">
        <v>11</v>
      </c>
      <c r="H44" s="237">
        <v>11</v>
      </c>
      <c r="I44" s="237">
        <v>9</v>
      </c>
      <c r="J44" s="109">
        <v>0</v>
      </c>
      <c r="K44" s="109">
        <v>0</v>
      </c>
      <c r="L44" s="237">
        <v>10</v>
      </c>
      <c r="M44" s="237">
        <v>10</v>
      </c>
      <c r="N44" s="237">
        <v>8</v>
      </c>
      <c r="O44" s="455">
        <v>8</v>
      </c>
      <c r="P44" s="445">
        <f>O44/L44</f>
        <v>0.8</v>
      </c>
      <c r="Q44" s="455">
        <v>9</v>
      </c>
      <c r="R44" s="100">
        <f>Q44/M44</f>
        <v>0.9</v>
      </c>
      <c r="S44" s="101">
        <v>8</v>
      </c>
      <c r="T44" s="100">
        <f>S44/N44</f>
        <v>1</v>
      </c>
      <c r="U44" s="237">
        <v>1</v>
      </c>
      <c r="V44" s="237">
        <v>1</v>
      </c>
      <c r="W44" s="237">
        <v>1</v>
      </c>
      <c r="X44" s="237">
        <v>1</v>
      </c>
      <c r="Y44" s="237">
        <v>1</v>
      </c>
      <c r="Z44" s="237">
        <v>1</v>
      </c>
      <c r="AA44" s="369" t="s">
        <v>81</v>
      </c>
      <c r="AB44" s="237">
        <v>0</v>
      </c>
      <c r="AC44" s="237">
        <v>0</v>
      </c>
      <c r="AD44" s="369" t="s">
        <v>158</v>
      </c>
      <c r="AE44" s="103">
        <v>1</v>
      </c>
      <c r="AF44" s="103">
        <v>0</v>
      </c>
      <c r="AG44" s="237">
        <v>0</v>
      </c>
      <c r="AH44" s="237">
        <v>1</v>
      </c>
      <c r="AI44" s="237">
        <v>3</v>
      </c>
      <c r="AJ44" s="237">
        <v>0</v>
      </c>
      <c r="AK44" s="237">
        <v>3</v>
      </c>
      <c r="AL44" s="237">
        <v>11</v>
      </c>
      <c r="AM44" s="237">
        <v>11</v>
      </c>
      <c r="AN44" s="237">
        <v>11</v>
      </c>
      <c r="AO44" s="237">
        <v>10</v>
      </c>
      <c r="AP44" s="237">
        <v>10</v>
      </c>
      <c r="AQ44" s="380">
        <v>10</v>
      </c>
    </row>
    <row r="45" spans="1:43" ht="12.75">
      <c r="A45" s="52" t="s">
        <v>49</v>
      </c>
      <c r="B45" s="241">
        <f>SUM(B42:B44)</f>
        <v>158</v>
      </c>
      <c r="C45" s="241">
        <f>SUM(C42:C44)</f>
        <v>158</v>
      </c>
      <c r="D45" s="241">
        <f>SUM(D42:D44)</f>
        <v>158</v>
      </c>
      <c r="E45" s="134">
        <v>0</v>
      </c>
      <c r="F45" s="134">
        <v>0</v>
      </c>
      <c r="G45" s="241">
        <f>SUM(G42:G44)</f>
        <v>129</v>
      </c>
      <c r="H45" s="241">
        <f>SUM(H42:H44)</f>
        <v>128</v>
      </c>
      <c r="I45" s="241">
        <f>SUM(I42:I44)</f>
        <v>132</v>
      </c>
      <c r="J45" s="134">
        <v>0</v>
      </c>
      <c r="K45" s="134">
        <v>0</v>
      </c>
      <c r="L45" s="241">
        <f>SUM(L42:L44)</f>
        <v>126</v>
      </c>
      <c r="M45" s="241">
        <f>SUM(M42:M44)</f>
        <v>125</v>
      </c>
      <c r="N45" s="241">
        <f>SUM(N42:N44)</f>
        <v>129</v>
      </c>
      <c r="O45" s="137">
        <f>SUM(O42:O44)</f>
        <v>106</v>
      </c>
      <c r="P45" s="138">
        <f>O45/L45</f>
        <v>0.8412698412698413</v>
      </c>
      <c r="Q45" s="241">
        <f>SUM(Q42:Q44)</f>
        <v>111</v>
      </c>
      <c r="R45" s="138">
        <f>Q45/M45</f>
        <v>0.888</v>
      </c>
      <c r="S45" s="137">
        <f>SUM(S42:S44)</f>
        <v>118</v>
      </c>
      <c r="T45" s="138">
        <f>S45/N45</f>
        <v>0.9147286821705426</v>
      </c>
      <c r="U45" s="134">
        <v>3</v>
      </c>
      <c r="V45" s="241">
        <f>SUM(V42:V44)</f>
        <v>3</v>
      </c>
      <c r="W45" s="241">
        <f>SUM(W42:W44)</f>
        <v>3</v>
      </c>
      <c r="X45" s="134">
        <v>3</v>
      </c>
      <c r="Y45" s="241">
        <f>SUM(Y42:Y44)</f>
        <v>3</v>
      </c>
      <c r="Z45" s="241">
        <f>SUM(Z42:Z44)</f>
        <v>3</v>
      </c>
      <c r="AA45" s="134">
        <v>3</v>
      </c>
      <c r="AB45" s="241">
        <f>SUM(AB42:AB44)</f>
        <v>3</v>
      </c>
      <c r="AC45" s="241">
        <f>SUM(AC42:AC44)</f>
        <v>3</v>
      </c>
      <c r="AD45" s="134">
        <v>9</v>
      </c>
      <c r="AE45" s="241">
        <f aca="true" t="shared" si="10" ref="AE45:AK45">SUM(AE42:AE44)</f>
        <v>5</v>
      </c>
      <c r="AF45" s="241">
        <f t="shared" si="10"/>
        <v>3</v>
      </c>
      <c r="AG45" s="134">
        <f t="shared" si="10"/>
        <v>33</v>
      </c>
      <c r="AH45" s="241">
        <f t="shared" si="10"/>
        <v>68</v>
      </c>
      <c r="AI45" s="241">
        <f t="shared" si="10"/>
        <v>43</v>
      </c>
      <c r="AJ45" s="241">
        <f t="shared" si="10"/>
        <v>49</v>
      </c>
      <c r="AK45" s="241">
        <f t="shared" si="10"/>
        <v>38</v>
      </c>
      <c r="AL45" s="134">
        <v>153</v>
      </c>
      <c r="AM45" s="241">
        <f>SUM(AM42:AM44)</f>
        <v>153</v>
      </c>
      <c r="AN45" s="241">
        <f>SUM(AN42:AN44)</f>
        <v>158</v>
      </c>
      <c r="AO45" s="134">
        <f>SUM(AO42:AO44)</f>
        <v>144</v>
      </c>
      <c r="AP45" s="241">
        <f>SUM(AP42:AP44)</f>
        <v>146</v>
      </c>
      <c r="AQ45" s="386">
        <f>SUM(AQ42:AQ44)</f>
        <v>151</v>
      </c>
    </row>
    <row r="46" spans="1:43" ht="12.75">
      <c r="A46" s="53" t="s">
        <v>50</v>
      </c>
      <c r="B46" s="273">
        <f>B40+B45</f>
        <v>1077</v>
      </c>
      <c r="C46" s="273">
        <f>C40+C45</f>
        <v>1072</v>
      </c>
      <c r="D46" s="273">
        <v>1054</v>
      </c>
      <c r="E46" s="193">
        <f aca="true" t="shared" si="11" ref="E46:O46">E40+E45</f>
        <v>510</v>
      </c>
      <c r="F46" s="193">
        <f t="shared" si="11"/>
        <v>504</v>
      </c>
      <c r="G46" s="273">
        <f t="shared" si="11"/>
        <v>979</v>
      </c>
      <c r="H46" s="273">
        <f t="shared" si="11"/>
        <v>971</v>
      </c>
      <c r="I46" s="273">
        <f t="shared" si="11"/>
        <v>959</v>
      </c>
      <c r="J46" s="193">
        <f t="shared" si="11"/>
        <v>490</v>
      </c>
      <c r="K46" s="193">
        <f t="shared" si="11"/>
        <v>480</v>
      </c>
      <c r="L46" s="273">
        <f t="shared" si="11"/>
        <v>537</v>
      </c>
      <c r="M46" s="273">
        <f t="shared" si="11"/>
        <v>537</v>
      </c>
      <c r="N46" s="273">
        <f t="shared" si="11"/>
        <v>529</v>
      </c>
      <c r="O46" s="197">
        <f t="shared" si="11"/>
        <v>308</v>
      </c>
      <c r="P46" s="244">
        <f>O46/L46</f>
        <v>0.5735567970204841</v>
      </c>
      <c r="Q46" s="273">
        <f>Q40+Q45</f>
        <v>315</v>
      </c>
      <c r="R46" s="244">
        <f>Q46/M46</f>
        <v>0.5865921787709497</v>
      </c>
      <c r="S46" s="197">
        <f>S40+S45</f>
        <v>315</v>
      </c>
      <c r="T46" s="244">
        <f>S46/N46</f>
        <v>0.5954631379962193</v>
      </c>
      <c r="U46" s="193">
        <f aca="true" t="shared" si="12" ref="U46:AG46">U40+U45</f>
        <v>413</v>
      </c>
      <c r="V46" s="273">
        <f t="shared" si="12"/>
        <v>402</v>
      </c>
      <c r="W46" s="273">
        <f t="shared" si="12"/>
        <v>397</v>
      </c>
      <c r="X46" s="193">
        <f t="shared" si="12"/>
        <v>263</v>
      </c>
      <c r="Y46" s="273">
        <f t="shared" si="12"/>
        <v>253</v>
      </c>
      <c r="Z46" s="273">
        <f t="shared" si="12"/>
        <v>245</v>
      </c>
      <c r="AA46" s="193">
        <f t="shared" si="12"/>
        <v>4</v>
      </c>
      <c r="AB46" s="273">
        <f t="shared" si="12"/>
        <v>4</v>
      </c>
      <c r="AC46" s="273">
        <f t="shared" si="12"/>
        <v>4</v>
      </c>
      <c r="AD46" s="193">
        <f t="shared" si="12"/>
        <v>11</v>
      </c>
      <c r="AE46" s="273">
        <f t="shared" si="12"/>
        <v>15</v>
      </c>
      <c r="AF46" s="273">
        <f t="shared" si="12"/>
        <v>5</v>
      </c>
      <c r="AG46" s="193">
        <f t="shared" si="12"/>
        <v>210</v>
      </c>
      <c r="AH46" s="273">
        <f>AI40+AH45</f>
        <v>303</v>
      </c>
      <c r="AI46" s="273">
        <f aca="true" t="shared" si="13" ref="AI46:AQ46">AI40+AI45</f>
        <v>278</v>
      </c>
      <c r="AJ46" s="273">
        <f t="shared" si="13"/>
        <v>128</v>
      </c>
      <c r="AK46" s="273">
        <f t="shared" si="13"/>
        <v>133</v>
      </c>
      <c r="AL46" s="193">
        <f t="shared" si="13"/>
        <v>981</v>
      </c>
      <c r="AM46" s="273">
        <f t="shared" si="13"/>
        <v>977</v>
      </c>
      <c r="AN46" s="273">
        <f t="shared" si="13"/>
        <v>961</v>
      </c>
      <c r="AO46" s="193">
        <f t="shared" si="13"/>
        <v>586</v>
      </c>
      <c r="AP46" s="273">
        <f t="shared" si="13"/>
        <v>558</v>
      </c>
      <c r="AQ46" s="456">
        <f t="shared" si="13"/>
        <v>582</v>
      </c>
    </row>
    <row r="47" spans="38:43" ht="12.75">
      <c r="AL47" s="457"/>
      <c r="AM47" s="457"/>
      <c r="AN47" s="457"/>
      <c r="AO47" s="457"/>
      <c r="AP47" s="457"/>
      <c r="AQ47" s="457"/>
    </row>
    <row r="48" spans="38:43" ht="12.75">
      <c r="AL48" s="457"/>
      <c r="AM48" s="457"/>
      <c r="AN48" s="457"/>
      <c r="AO48" s="457"/>
      <c r="AP48" s="457"/>
      <c r="AQ48" s="457"/>
    </row>
    <row r="49" spans="38:43" ht="12.75">
      <c r="AL49" s="457"/>
      <c r="AM49" s="457"/>
      <c r="AN49" s="457"/>
      <c r="AO49" s="457"/>
      <c r="AP49" s="457"/>
      <c r="AQ49" s="457"/>
    </row>
    <row r="50" spans="15:43" ht="12.75">
      <c r="O50"/>
      <c r="P50"/>
      <c r="Q50"/>
      <c r="R50"/>
      <c r="S50"/>
      <c r="T50"/>
      <c r="AO50" s="457"/>
      <c r="AP50" s="457"/>
      <c r="AQ50" s="457"/>
    </row>
    <row r="51" spans="15:43" ht="12.75">
      <c r="O51"/>
      <c r="P51"/>
      <c r="Q51"/>
      <c r="R51"/>
      <c r="S51"/>
      <c r="T51"/>
      <c r="AO51" s="457"/>
      <c r="AP51" s="457"/>
      <c r="AQ51" s="457"/>
    </row>
    <row r="52" spans="15:43" ht="12.75">
      <c r="O52"/>
      <c r="P52"/>
      <c r="Q52"/>
      <c r="R52"/>
      <c r="S52"/>
      <c r="T52"/>
      <c r="AO52" s="457"/>
      <c r="AP52" s="457"/>
      <c r="AQ52" s="457"/>
    </row>
    <row r="53" spans="15:43" ht="12.75">
      <c r="O53"/>
      <c r="P53"/>
      <c r="Q53"/>
      <c r="R53"/>
      <c r="S53"/>
      <c r="T53"/>
      <c r="AP53" s="457"/>
      <c r="AQ53" s="457"/>
    </row>
    <row r="54" spans="15:20" ht="12.75">
      <c r="O54"/>
      <c r="P54"/>
      <c r="Q54"/>
      <c r="R54"/>
      <c r="S54"/>
      <c r="T54"/>
    </row>
    <row r="55" spans="15:20" ht="12.75">
      <c r="O55"/>
      <c r="P55"/>
      <c r="Q55"/>
      <c r="R55"/>
      <c r="S55"/>
      <c r="T55"/>
    </row>
    <row r="56" spans="15:20" ht="12.75">
      <c r="O56"/>
      <c r="P56"/>
      <c r="Q56"/>
      <c r="R56"/>
      <c r="S56"/>
      <c r="T56"/>
    </row>
    <row r="57" spans="15:20" ht="12.75">
      <c r="O57"/>
      <c r="P57"/>
      <c r="Q57"/>
      <c r="R57"/>
      <c r="S57"/>
      <c r="T57"/>
    </row>
    <row r="58" spans="15:20" ht="12.75">
      <c r="O58"/>
      <c r="P58"/>
      <c r="Q58"/>
      <c r="R58"/>
      <c r="S58"/>
      <c r="T58"/>
    </row>
    <row r="59" spans="15:20" ht="12.75">
      <c r="O59"/>
      <c r="P59"/>
      <c r="Q59"/>
      <c r="R59"/>
      <c r="S59"/>
      <c r="T59"/>
    </row>
    <row r="60" spans="15:20" ht="12.75">
      <c r="O60"/>
      <c r="P60"/>
      <c r="Q60"/>
      <c r="R60"/>
      <c r="S60"/>
      <c r="T60"/>
    </row>
    <row r="61" spans="15:20" ht="12.75">
      <c r="O61"/>
      <c r="P61"/>
      <c r="Q61"/>
      <c r="R61"/>
      <c r="S61"/>
      <c r="T61"/>
    </row>
  </sheetData>
  <sheetProtection selectLockedCells="1" selectUnlockedCells="1"/>
  <mergeCells count="24">
    <mergeCell ref="A1:V1"/>
    <mergeCell ref="A2:A5"/>
    <mergeCell ref="B2:D3"/>
    <mergeCell ref="E2:F3"/>
    <mergeCell ref="G2:I3"/>
    <mergeCell ref="J2:K3"/>
    <mergeCell ref="L2:AK2"/>
    <mergeCell ref="AL2:AN3"/>
    <mergeCell ref="AO2:AQ3"/>
    <mergeCell ref="L3:N3"/>
    <mergeCell ref="O3:T3"/>
    <mergeCell ref="U3:W3"/>
    <mergeCell ref="X3:Z3"/>
    <mergeCell ref="AA3:AC3"/>
    <mergeCell ref="AD3:AF3"/>
    <mergeCell ref="AG3:AI3"/>
    <mergeCell ref="AJ3:AK3"/>
    <mergeCell ref="O4:P4"/>
    <mergeCell ref="Q4:R4"/>
    <mergeCell ref="S4:T4"/>
    <mergeCell ref="U5:AC5"/>
    <mergeCell ref="AD5:AF5"/>
    <mergeCell ref="AG5:AK5"/>
    <mergeCell ref="AL5:AQ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58"/>
  <sheetViews>
    <sheetView zoomScale="89" zoomScaleNormal="89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27" sqref="A27"/>
      <selection pane="bottomRight" activeCell="A5" sqref="A5"/>
    </sheetView>
  </sheetViews>
  <sheetFormatPr defaultColWidth="9.140625" defaultRowHeight="12.75"/>
  <cols>
    <col min="1" max="1" width="21.00390625" style="0" customWidth="1"/>
    <col min="2" max="2" width="8.8515625" style="0" customWidth="1"/>
    <col min="3" max="3" width="5.28125" style="434" customWidth="1"/>
    <col min="4" max="4" width="7.140625" style="434" customWidth="1"/>
    <col min="5" max="5" width="5.57421875" style="0" customWidth="1"/>
    <col min="6" max="6" width="7.421875" style="0" customWidth="1"/>
    <col min="7" max="7" width="6.421875" style="0" customWidth="1"/>
    <col min="8" max="8" width="7.140625" style="0" customWidth="1"/>
    <col min="9" max="9" width="5.8515625" style="0" customWidth="1"/>
    <col min="10" max="10" width="7.28125" style="0" customWidth="1"/>
    <col min="11" max="11" width="5.57421875" style="0" customWidth="1"/>
    <col min="12" max="12" width="7.7109375" style="0" customWidth="1"/>
    <col min="13" max="13" width="8.28125" style="0" customWidth="1"/>
    <col min="14" max="14" width="6.8515625" style="0" customWidth="1"/>
    <col min="15" max="15" width="5.140625" style="0" customWidth="1"/>
    <col min="16" max="16" width="8.00390625" style="0" customWidth="1"/>
    <col min="17" max="17" width="5.00390625" style="0" customWidth="1"/>
    <col min="18" max="18" width="8.00390625" style="0" customWidth="1"/>
    <col min="19" max="19" width="6.8515625" style="0" customWidth="1"/>
    <col min="20" max="20" width="7.8515625" style="0" customWidth="1"/>
    <col min="21" max="244" width="9.140625" style="0" customWidth="1"/>
    <col min="245" max="16384" width="11.57421875" style="0" customWidth="1"/>
  </cols>
  <sheetData>
    <row r="1" spans="1:20" s="4" customFormat="1" ht="35.25" customHeight="1">
      <c r="A1" s="54" t="s">
        <v>197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6" customFormat="1" ht="39" customHeight="1">
      <c r="A2" s="5" t="s">
        <v>2</v>
      </c>
      <c r="B2" s="5" t="s">
        <v>198</v>
      </c>
      <c r="C2" s="5" t="s">
        <v>199</v>
      </c>
      <c r="D2" s="5"/>
      <c r="E2" s="5"/>
      <c r="F2" s="5"/>
      <c r="G2" s="5"/>
      <c r="H2" s="5"/>
      <c r="I2" s="5"/>
      <c r="J2" s="5"/>
      <c r="K2" s="5"/>
      <c r="L2" s="5"/>
      <c r="M2" s="5" t="s">
        <v>200</v>
      </c>
      <c r="N2" s="5"/>
      <c r="O2" s="5"/>
      <c r="P2" s="5"/>
      <c r="Q2" s="5"/>
      <c r="R2" s="5"/>
      <c r="S2" s="5"/>
      <c r="T2" s="5"/>
    </row>
    <row r="3" spans="1:20" s="6" customFormat="1" ht="41.25" customHeight="1">
      <c r="A3" s="5"/>
      <c r="B3" s="5"/>
      <c r="C3" s="5" t="s">
        <v>201</v>
      </c>
      <c r="D3" s="5"/>
      <c r="E3" s="5" t="s">
        <v>202</v>
      </c>
      <c r="F3" s="5"/>
      <c r="G3" s="5" t="s">
        <v>203</v>
      </c>
      <c r="H3" s="5"/>
      <c r="I3" s="5" t="s">
        <v>204</v>
      </c>
      <c r="J3" s="5"/>
      <c r="K3" s="5" t="s">
        <v>205</v>
      </c>
      <c r="L3" s="5"/>
      <c r="M3" s="5" t="s">
        <v>206</v>
      </c>
      <c r="N3" s="5"/>
      <c r="O3" s="5" t="s">
        <v>207</v>
      </c>
      <c r="P3" s="5"/>
      <c r="Q3" s="5" t="s">
        <v>208</v>
      </c>
      <c r="R3" s="5"/>
      <c r="S3" s="5" t="s">
        <v>209</v>
      </c>
      <c r="T3" s="5"/>
    </row>
    <row r="4" spans="1:20" s="6" customFormat="1" ht="11.25" customHeight="1">
      <c r="A4" s="5"/>
      <c r="B4" s="458" t="s">
        <v>96</v>
      </c>
      <c r="C4" s="458"/>
      <c r="D4" s="458" t="s">
        <v>52</v>
      </c>
      <c r="E4" s="458" t="s">
        <v>96</v>
      </c>
      <c r="F4" s="458" t="s">
        <v>52</v>
      </c>
      <c r="G4" s="458" t="s">
        <v>96</v>
      </c>
      <c r="H4" s="458" t="s">
        <v>52</v>
      </c>
      <c r="I4" s="458" t="s">
        <v>96</v>
      </c>
      <c r="J4" s="458" t="s">
        <v>52</v>
      </c>
      <c r="K4" s="458" t="s">
        <v>96</v>
      </c>
      <c r="L4" s="458" t="s">
        <v>52</v>
      </c>
      <c r="M4" s="458" t="s">
        <v>96</v>
      </c>
      <c r="N4" s="410" t="s">
        <v>52</v>
      </c>
      <c r="O4" s="458" t="s">
        <v>96</v>
      </c>
      <c r="P4" s="410" t="s">
        <v>52</v>
      </c>
      <c r="Q4" s="458" t="s">
        <v>96</v>
      </c>
      <c r="R4" s="410" t="s">
        <v>52</v>
      </c>
      <c r="S4" s="458" t="s">
        <v>96</v>
      </c>
      <c r="T4" s="410" t="s">
        <v>52</v>
      </c>
    </row>
    <row r="5" spans="1:36" s="6" customFormat="1" ht="18.75" customHeight="1">
      <c r="A5" s="55" t="s">
        <v>10</v>
      </c>
      <c r="B5" s="342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56"/>
      <c r="P5" s="459"/>
      <c r="Q5" s="459"/>
      <c r="R5" s="459"/>
      <c r="S5" s="459"/>
      <c r="T5" s="46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6" customFormat="1" ht="14.25" customHeight="1">
      <c r="A6" s="58" t="s">
        <v>11</v>
      </c>
      <c r="B6" s="92">
        <v>21</v>
      </c>
      <c r="C6" s="103">
        <v>0</v>
      </c>
      <c r="D6" s="177">
        <f aca="true" t="shared" si="0" ref="D6:D29">C6/B6</f>
        <v>0</v>
      </c>
      <c r="E6" s="264">
        <v>9</v>
      </c>
      <c r="F6" s="100">
        <f aca="true" t="shared" si="1" ref="F6:F29">E6/B6</f>
        <v>0.42857142857142855</v>
      </c>
      <c r="G6" s="105">
        <v>5</v>
      </c>
      <c r="H6" s="100">
        <f aca="true" t="shared" si="2" ref="H6:H29">G6/B6</f>
        <v>0.23809523809523808</v>
      </c>
      <c r="I6" s="105">
        <v>7</v>
      </c>
      <c r="J6" s="100">
        <f aca="true" t="shared" si="3" ref="J6:J29">I6/B6</f>
        <v>0.3333333333333333</v>
      </c>
      <c r="K6" s="103">
        <v>0</v>
      </c>
      <c r="L6" s="100">
        <f aca="true" t="shared" si="4" ref="L6:L29">K6/B6</f>
        <v>0</v>
      </c>
      <c r="M6" s="175">
        <v>2</v>
      </c>
      <c r="N6" s="177">
        <f aca="true" t="shared" si="5" ref="N6:N29">M6/B6</f>
        <v>0.09523809523809523</v>
      </c>
      <c r="O6" s="461">
        <v>0</v>
      </c>
      <c r="P6" s="100">
        <f aca="true" t="shared" si="6" ref="P6:P29">O6/B6</f>
        <v>0</v>
      </c>
      <c r="Q6" s="103">
        <v>1</v>
      </c>
      <c r="R6" s="100">
        <f aca="true" t="shared" si="7" ref="R6:R29">Q6/B6</f>
        <v>0.047619047619047616</v>
      </c>
      <c r="S6" s="103">
        <v>18</v>
      </c>
      <c r="T6" s="100">
        <f aca="true" t="shared" si="8" ref="T6:T29">S6/B6</f>
        <v>0.8571428571428571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6" customFormat="1" ht="14.25" customHeight="1">
      <c r="A7" s="58" t="s">
        <v>12</v>
      </c>
      <c r="B7" s="92">
        <v>17</v>
      </c>
      <c r="C7" s="175">
        <v>0</v>
      </c>
      <c r="D7" s="177">
        <f t="shared" si="0"/>
        <v>0</v>
      </c>
      <c r="E7" s="462">
        <v>13</v>
      </c>
      <c r="F7" s="100">
        <f t="shared" si="1"/>
        <v>0.7647058823529411</v>
      </c>
      <c r="G7" s="105">
        <v>4</v>
      </c>
      <c r="H7" s="100">
        <f t="shared" si="2"/>
        <v>0.23529411764705882</v>
      </c>
      <c r="I7" s="105">
        <v>0</v>
      </c>
      <c r="J7" s="100">
        <f t="shared" si="3"/>
        <v>0</v>
      </c>
      <c r="K7" s="463">
        <v>0</v>
      </c>
      <c r="L7" s="100">
        <f t="shared" si="4"/>
        <v>0</v>
      </c>
      <c r="M7" s="176">
        <v>5</v>
      </c>
      <c r="N7" s="177">
        <f t="shared" si="5"/>
        <v>0.29411764705882354</v>
      </c>
      <c r="O7" s="103">
        <v>0</v>
      </c>
      <c r="P7" s="100">
        <f t="shared" si="6"/>
        <v>0</v>
      </c>
      <c r="Q7" s="175">
        <v>3</v>
      </c>
      <c r="R7" s="100">
        <f t="shared" si="7"/>
        <v>0.17647058823529413</v>
      </c>
      <c r="S7" s="463">
        <v>9</v>
      </c>
      <c r="T7" s="100">
        <f t="shared" si="8"/>
        <v>0.5294117647058824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6" customFormat="1" ht="15" customHeight="1">
      <c r="A8" s="58" t="s">
        <v>13</v>
      </c>
      <c r="B8" s="92">
        <v>37</v>
      </c>
      <c r="C8" s="463">
        <v>3</v>
      </c>
      <c r="D8" s="177">
        <f t="shared" si="0"/>
        <v>0.08108108108108109</v>
      </c>
      <c r="E8" s="462">
        <v>12</v>
      </c>
      <c r="F8" s="100">
        <f t="shared" si="1"/>
        <v>0.32432432432432434</v>
      </c>
      <c r="G8" s="105">
        <v>17</v>
      </c>
      <c r="H8" s="100">
        <f t="shared" si="2"/>
        <v>0.4594594594594595</v>
      </c>
      <c r="I8" s="105">
        <v>3</v>
      </c>
      <c r="J8" s="100">
        <f t="shared" si="3"/>
        <v>0.08108108108108109</v>
      </c>
      <c r="K8" s="463">
        <v>2</v>
      </c>
      <c r="L8" s="100">
        <f t="shared" si="4"/>
        <v>0.05405405405405406</v>
      </c>
      <c r="M8" s="175">
        <v>6</v>
      </c>
      <c r="N8" s="177">
        <f t="shared" si="5"/>
        <v>0.16216216216216217</v>
      </c>
      <c r="O8" s="463">
        <v>0</v>
      </c>
      <c r="P8" s="100">
        <f t="shared" si="6"/>
        <v>0</v>
      </c>
      <c r="Q8" s="463">
        <v>4</v>
      </c>
      <c r="R8" s="100">
        <f t="shared" si="7"/>
        <v>0.10810810810810811</v>
      </c>
      <c r="S8" s="463">
        <v>27</v>
      </c>
      <c r="T8" s="100">
        <f t="shared" si="8"/>
        <v>0.7297297297297297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6" customFormat="1" ht="15" customHeight="1">
      <c r="A9" s="58" t="s">
        <v>14</v>
      </c>
      <c r="B9" s="92">
        <v>25</v>
      </c>
      <c r="C9" s="464">
        <v>1</v>
      </c>
      <c r="D9" s="177">
        <f t="shared" si="0"/>
        <v>0.04</v>
      </c>
      <c r="E9" s="465">
        <v>9</v>
      </c>
      <c r="F9" s="100">
        <f t="shared" si="1"/>
        <v>0.36</v>
      </c>
      <c r="G9" s="105">
        <v>10</v>
      </c>
      <c r="H9" s="100">
        <f t="shared" si="2"/>
        <v>0.4</v>
      </c>
      <c r="I9" s="105">
        <v>5</v>
      </c>
      <c r="J9" s="100">
        <f t="shared" si="3"/>
        <v>0.2</v>
      </c>
      <c r="K9" s="464">
        <v>0</v>
      </c>
      <c r="L9" s="100">
        <f t="shared" si="4"/>
        <v>0</v>
      </c>
      <c r="M9" s="464">
        <v>0</v>
      </c>
      <c r="N9" s="177">
        <f t="shared" si="5"/>
        <v>0</v>
      </c>
      <c r="O9" s="464">
        <v>1</v>
      </c>
      <c r="P9" s="100">
        <f t="shared" si="6"/>
        <v>0.04</v>
      </c>
      <c r="Q9" s="464">
        <v>3</v>
      </c>
      <c r="R9" s="100">
        <f t="shared" si="7"/>
        <v>0.12</v>
      </c>
      <c r="S9" s="464">
        <v>21</v>
      </c>
      <c r="T9" s="100">
        <f t="shared" si="8"/>
        <v>0.84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6" customFormat="1" ht="15" customHeight="1">
      <c r="A10" s="58" t="s">
        <v>15</v>
      </c>
      <c r="B10" s="466">
        <v>30</v>
      </c>
      <c r="C10" s="463">
        <v>3</v>
      </c>
      <c r="D10" s="177">
        <f t="shared" si="0"/>
        <v>0.1</v>
      </c>
      <c r="E10" s="462">
        <v>7</v>
      </c>
      <c r="F10" s="100">
        <f t="shared" si="1"/>
        <v>0.23333333333333334</v>
      </c>
      <c r="G10" s="105">
        <v>16</v>
      </c>
      <c r="H10" s="100">
        <f t="shared" si="2"/>
        <v>0.5333333333333333</v>
      </c>
      <c r="I10" s="105">
        <v>3</v>
      </c>
      <c r="J10" s="100">
        <f t="shared" si="3"/>
        <v>0.1</v>
      </c>
      <c r="K10" s="463">
        <v>1</v>
      </c>
      <c r="L10" s="100">
        <f t="shared" si="4"/>
        <v>0.03333333333333333</v>
      </c>
      <c r="M10" s="463">
        <v>6</v>
      </c>
      <c r="N10" s="177">
        <f t="shared" si="5"/>
        <v>0.2</v>
      </c>
      <c r="O10" s="463">
        <v>4</v>
      </c>
      <c r="P10" s="100">
        <f t="shared" si="6"/>
        <v>0.13333333333333333</v>
      </c>
      <c r="Q10" s="463">
        <v>2</v>
      </c>
      <c r="R10" s="100">
        <f t="shared" si="7"/>
        <v>0.06666666666666667</v>
      </c>
      <c r="S10" s="463">
        <v>18</v>
      </c>
      <c r="T10" s="100">
        <f t="shared" si="8"/>
        <v>0.6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6" customFormat="1" ht="15" customHeight="1">
      <c r="A11" s="58" t="s">
        <v>16</v>
      </c>
      <c r="B11" s="126">
        <v>16</v>
      </c>
      <c r="C11" s="423">
        <v>4</v>
      </c>
      <c r="D11" s="177">
        <f t="shared" si="0"/>
        <v>0.25</v>
      </c>
      <c r="E11" s="467">
        <v>8</v>
      </c>
      <c r="F11" s="100">
        <f t="shared" si="1"/>
        <v>0.5</v>
      </c>
      <c r="G11" s="101">
        <v>3</v>
      </c>
      <c r="H11" s="100">
        <f t="shared" si="2"/>
        <v>0.1875</v>
      </c>
      <c r="I11" s="101">
        <v>0</v>
      </c>
      <c r="J11" s="100">
        <f t="shared" si="3"/>
        <v>0</v>
      </c>
      <c r="K11" s="423">
        <v>1</v>
      </c>
      <c r="L11" s="100">
        <f t="shared" si="4"/>
        <v>0.0625</v>
      </c>
      <c r="M11" s="423">
        <v>5</v>
      </c>
      <c r="N11" s="177">
        <f t="shared" si="5"/>
        <v>0.3125</v>
      </c>
      <c r="O11" s="464">
        <v>2</v>
      </c>
      <c r="P11" s="100">
        <f t="shared" si="6"/>
        <v>0.125</v>
      </c>
      <c r="Q11" s="464">
        <v>2</v>
      </c>
      <c r="R11" s="100">
        <f t="shared" si="7"/>
        <v>0.125</v>
      </c>
      <c r="S11" s="464">
        <v>7</v>
      </c>
      <c r="T11" s="100">
        <f t="shared" si="8"/>
        <v>0.4375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6" customFormat="1" ht="15" customHeight="1">
      <c r="A12" s="58" t="s">
        <v>17</v>
      </c>
      <c r="B12" s="126">
        <v>48</v>
      </c>
      <c r="C12" s="468">
        <v>5</v>
      </c>
      <c r="D12" s="177">
        <f t="shared" si="0"/>
        <v>0.10416666666666667</v>
      </c>
      <c r="E12" s="469">
        <v>10</v>
      </c>
      <c r="F12" s="100">
        <f t="shared" si="1"/>
        <v>0.20833333333333334</v>
      </c>
      <c r="G12" s="101">
        <v>21</v>
      </c>
      <c r="H12" s="100">
        <f t="shared" si="2"/>
        <v>0.4375</v>
      </c>
      <c r="I12" s="101">
        <v>7</v>
      </c>
      <c r="J12" s="100">
        <f t="shared" si="3"/>
        <v>0.14583333333333334</v>
      </c>
      <c r="K12" s="468">
        <v>5</v>
      </c>
      <c r="L12" s="100">
        <f t="shared" si="4"/>
        <v>0.10416666666666667</v>
      </c>
      <c r="M12" s="463">
        <v>4</v>
      </c>
      <c r="N12" s="177">
        <f t="shared" si="5"/>
        <v>0.08333333333333333</v>
      </c>
      <c r="O12" s="464">
        <v>5</v>
      </c>
      <c r="P12" s="100">
        <f t="shared" si="6"/>
        <v>0.10416666666666667</v>
      </c>
      <c r="Q12" s="464">
        <v>7</v>
      </c>
      <c r="R12" s="100">
        <f t="shared" si="7"/>
        <v>0.14583333333333334</v>
      </c>
      <c r="S12" s="463">
        <v>32</v>
      </c>
      <c r="T12" s="100">
        <f t="shared" si="8"/>
        <v>0.6666666666666666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6" customFormat="1" ht="15" customHeight="1">
      <c r="A13" s="58" t="s">
        <v>18</v>
      </c>
      <c r="B13" s="126">
        <v>27</v>
      </c>
      <c r="C13" s="176">
        <v>0</v>
      </c>
      <c r="D13" s="177">
        <f t="shared" si="0"/>
        <v>0</v>
      </c>
      <c r="E13" s="469">
        <v>6</v>
      </c>
      <c r="F13" s="100">
        <f t="shared" si="1"/>
        <v>0.2222222222222222</v>
      </c>
      <c r="G13" s="101">
        <v>15</v>
      </c>
      <c r="H13" s="100">
        <f t="shared" si="2"/>
        <v>0.5555555555555556</v>
      </c>
      <c r="I13" s="101">
        <v>6</v>
      </c>
      <c r="J13" s="100">
        <f t="shared" si="3"/>
        <v>0.2222222222222222</v>
      </c>
      <c r="K13" s="468">
        <v>0</v>
      </c>
      <c r="L13" s="100">
        <f t="shared" si="4"/>
        <v>0</v>
      </c>
      <c r="M13" s="175">
        <v>8</v>
      </c>
      <c r="N13" s="177">
        <f t="shared" si="5"/>
        <v>0.2962962962962963</v>
      </c>
      <c r="O13" s="463">
        <v>2</v>
      </c>
      <c r="P13" s="100">
        <f t="shared" si="6"/>
        <v>0.07407407407407407</v>
      </c>
      <c r="Q13" s="463">
        <v>0</v>
      </c>
      <c r="R13" s="100">
        <f t="shared" si="7"/>
        <v>0</v>
      </c>
      <c r="S13" s="463">
        <v>17</v>
      </c>
      <c r="T13" s="100">
        <f t="shared" si="8"/>
        <v>0.6296296296296297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6" customFormat="1" ht="15.75" customHeight="1">
      <c r="A14" s="58" t="s">
        <v>19</v>
      </c>
      <c r="B14" s="92">
        <v>41</v>
      </c>
      <c r="C14" s="463">
        <v>0</v>
      </c>
      <c r="D14" s="177">
        <f t="shared" si="0"/>
        <v>0</v>
      </c>
      <c r="E14" s="462">
        <v>14</v>
      </c>
      <c r="F14" s="100">
        <f t="shared" si="1"/>
        <v>0.34146341463414637</v>
      </c>
      <c r="G14" s="105">
        <v>16</v>
      </c>
      <c r="H14" s="100">
        <f t="shared" si="2"/>
        <v>0.3902439024390244</v>
      </c>
      <c r="I14" s="105">
        <v>9</v>
      </c>
      <c r="J14" s="100">
        <f t="shared" si="3"/>
        <v>0.21951219512195122</v>
      </c>
      <c r="K14" s="463">
        <v>2</v>
      </c>
      <c r="L14" s="100">
        <f t="shared" si="4"/>
        <v>0.04878048780487805</v>
      </c>
      <c r="M14" s="175">
        <v>1</v>
      </c>
      <c r="N14" s="177">
        <f t="shared" si="5"/>
        <v>0.024390243902439025</v>
      </c>
      <c r="O14" s="463">
        <v>1</v>
      </c>
      <c r="P14" s="100">
        <f t="shared" si="6"/>
        <v>0.024390243902439025</v>
      </c>
      <c r="Q14" s="175">
        <v>3</v>
      </c>
      <c r="R14" s="100">
        <f t="shared" si="7"/>
        <v>0.07317073170731707</v>
      </c>
      <c r="S14" s="463">
        <v>36</v>
      </c>
      <c r="T14" s="100">
        <f t="shared" si="8"/>
        <v>0.8780487804878049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6" customFormat="1" ht="14.25" customHeight="1">
      <c r="A15" s="58" t="s">
        <v>20</v>
      </c>
      <c r="B15" s="126">
        <v>18</v>
      </c>
      <c r="C15" s="468">
        <v>1</v>
      </c>
      <c r="D15" s="177">
        <f t="shared" si="0"/>
        <v>0.05555555555555555</v>
      </c>
      <c r="E15" s="469">
        <v>7</v>
      </c>
      <c r="F15" s="100">
        <f t="shared" si="1"/>
        <v>0.3888888888888889</v>
      </c>
      <c r="G15" s="101">
        <v>5</v>
      </c>
      <c r="H15" s="100">
        <f t="shared" si="2"/>
        <v>0.2777777777777778</v>
      </c>
      <c r="I15" s="101">
        <v>3</v>
      </c>
      <c r="J15" s="100">
        <f t="shared" si="3"/>
        <v>0.16666666666666666</v>
      </c>
      <c r="K15" s="468">
        <v>2</v>
      </c>
      <c r="L15" s="100">
        <f t="shared" si="4"/>
        <v>0.1111111111111111</v>
      </c>
      <c r="M15" s="463">
        <v>5</v>
      </c>
      <c r="N15" s="177">
        <f t="shared" si="5"/>
        <v>0.2777777777777778</v>
      </c>
      <c r="O15" s="175">
        <v>0</v>
      </c>
      <c r="P15" s="100">
        <f t="shared" si="6"/>
        <v>0</v>
      </c>
      <c r="Q15" s="463">
        <v>2</v>
      </c>
      <c r="R15" s="100">
        <f t="shared" si="7"/>
        <v>0.1111111111111111</v>
      </c>
      <c r="S15" s="463">
        <v>11</v>
      </c>
      <c r="T15" s="100">
        <f t="shared" si="8"/>
        <v>0.6111111111111112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6" customFormat="1" ht="15" customHeight="1">
      <c r="A16" s="58" t="s">
        <v>21</v>
      </c>
      <c r="B16" s="92">
        <v>29</v>
      </c>
      <c r="C16" s="463">
        <v>3</v>
      </c>
      <c r="D16" s="177">
        <f t="shared" si="0"/>
        <v>0.10344827586206896</v>
      </c>
      <c r="E16" s="462">
        <v>14</v>
      </c>
      <c r="F16" s="100">
        <f t="shared" si="1"/>
        <v>0.4827586206896552</v>
      </c>
      <c r="G16" s="105">
        <v>6</v>
      </c>
      <c r="H16" s="100">
        <f t="shared" si="2"/>
        <v>0.20689655172413793</v>
      </c>
      <c r="I16" s="105">
        <v>5</v>
      </c>
      <c r="J16" s="100">
        <f t="shared" si="3"/>
        <v>0.1724137931034483</v>
      </c>
      <c r="K16" s="463">
        <v>1</v>
      </c>
      <c r="L16" s="100">
        <f t="shared" si="4"/>
        <v>0.034482758620689655</v>
      </c>
      <c r="M16" s="463">
        <v>4</v>
      </c>
      <c r="N16" s="177">
        <f t="shared" si="5"/>
        <v>0.13793103448275862</v>
      </c>
      <c r="O16" s="463">
        <v>6</v>
      </c>
      <c r="P16" s="100">
        <f t="shared" si="6"/>
        <v>0.20689655172413793</v>
      </c>
      <c r="Q16" s="463">
        <v>6</v>
      </c>
      <c r="R16" s="100">
        <f t="shared" si="7"/>
        <v>0.20689655172413793</v>
      </c>
      <c r="S16" s="463">
        <v>13</v>
      </c>
      <c r="T16" s="100">
        <f t="shared" si="8"/>
        <v>0.4482758620689655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6" customFormat="1" ht="15" customHeight="1">
      <c r="A17" s="58" t="s">
        <v>22</v>
      </c>
      <c r="B17" s="126">
        <v>28</v>
      </c>
      <c r="C17" s="468">
        <v>1</v>
      </c>
      <c r="D17" s="177">
        <f t="shared" si="0"/>
        <v>0.03571428571428571</v>
      </c>
      <c r="E17" s="469">
        <v>15</v>
      </c>
      <c r="F17" s="100">
        <f t="shared" si="1"/>
        <v>0.5357142857142857</v>
      </c>
      <c r="G17" s="101">
        <v>7</v>
      </c>
      <c r="H17" s="100">
        <f t="shared" si="2"/>
        <v>0.25</v>
      </c>
      <c r="I17" s="101">
        <v>3</v>
      </c>
      <c r="J17" s="100">
        <f t="shared" si="3"/>
        <v>0.10714285714285714</v>
      </c>
      <c r="K17" s="468">
        <v>2</v>
      </c>
      <c r="L17" s="100">
        <f t="shared" si="4"/>
        <v>0.07142857142857142</v>
      </c>
      <c r="M17" s="423">
        <v>4</v>
      </c>
      <c r="N17" s="177">
        <f t="shared" si="5"/>
        <v>0.14285714285714285</v>
      </c>
      <c r="O17" s="423">
        <v>4</v>
      </c>
      <c r="P17" s="100">
        <f t="shared" si="6"/>
        <v>0.14285714285714285</v>
      </c>
      <c r="Q17" s="423">
        <v>4</v>
      </c>
      <c r="R17" s="100">
        <f t="shared" si="7"/>
        <v>0.14285714285714285</v>
      </c>
      <c r="S17" s="423">
        <v>16</v>
      </c>
      <c r="T17" s="100">
        <f t="shared" si="8"/>
        <v>0.5714285714285714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" customFormat="1" ht="12.75">
      <c r="A18" s="58" t="s">
        <v>23</v>
      </c>
      <c r="B18" s="126">
        <v>29</v>
      </c>
      <c r="C18" s="176">
        <v>1</v>
      </c>
      <c r="D18" s="177">
        <f t="shared" si="0"/>
        <v>0.034482758620689655</v>
      </c>
      <c r="E18" s="467">
        <v>9</v>
      </c>
      <c r="F18" s="100">
        <f t="shared" si="1"/>
        <v>0.3103448275862069</v>
      </c>
      <c r="G18" s="101">
        <v>14</v>
      </c>
      <c r="H18" s="100">
        <f t="shared" si="2"/>
        <v>0.4827586206896552</v>
      </c>
      <c r="I18" s="101">
        <v>4</v>
      </c>
      <c r="J18" s="100">
        <f t="shared" si="3"/>
        <v>0.13793103448275862</v>
      </c>
      <c r="K18" s="423">
        <v>1</v>
      </c>
      <c r="L18" s="100">
        <f t="shared" si="4"/>
        <v>0.034482758620689655</v>
      </c>
      <c r="M18" s="464">
        <v>5</v>
      </c>
      <c r="N18" s="177">
        <f t="shared" si="5"/>
        <v>0.1724137931034483</v>
      </c>
      <c r="O18" s="464">
        <v>3</v>
      </c>
      <c r="P18" s="100">
        <f t="shared" si="6"/>
        <v>0.10344827586206896</v>
      </c>
      <c r="Q18" s="464">
        <v>1</v>
      </c>
      <c r="R18" s="100">
        <f t="shared" si="7"/>
        <v>0.034482758620689655</v>
      </c>
      <c r="S18" s="423">
        <v>20</v>
      </c>
      <c r="T18" s="100">
        <f t="shared" si="8"/>
        <v>0.6896551724137931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6" customFormat="1" ht="12.75">
      <c r="A19" s="58" t="s">
        <v>24</v>
      </c>
      <c r="B19" s="175">
        <v>17</v>
      </c>
      <c r="C19" s="464">
        <v>1</v>
      </c>
      <c r="D19" s="177">
        <f t="shared" si="0"/>
        <v>0.058823529411764705</v>
      </c>
      <c r="E19" s="465">
        <v>13</v>
      </c>
      <c r="F19" s="100">
        <f t="shared" si="1"/>
        <v>0.7647058823529411</v>
      </c>
      <c r="G19" s="105">
        <v>3</v>
      </c>
      <c r="H19" s="100">
        <f t="shared" si="2"/>
        <v>0.17647058823529413</v>
      </c>
      <c r="I19" s="105">
        <v>0</v>
      </c>
      <c r="J19" s="100">
        <f t="shared" si="3"/>
        <v>0</v>
      </c>
      <c r="K19" s="464">
        <v>0</v>
      </c>
      <c r="L19" s="100">
        <f t="shared" si="4"/>
        <v>0</v>
      </c>
      <c r="M19" s="464">
        <v>3</v>
      </c>
      <c r="N19" s="177">
        <f t="shared" si="5"/>
        <v>0.17647058823529413</v>
      </c>
      <c r="O19" s="464">
        <v>2</v>
      </c>
      <c r="P19" s="100">
        <f t="shared" si="6"/>
        <v>0.11764705882352941</v>
      </c>
      <c r="Q19" s="464">
        <v>3</v>
      </c>
      <c r="R19" s="100">
        <f t="shared" si="7"/>
        <v>0.17647058823529413</v>
      </c>
      <c r="S19" s="464">
        <v>9</v>
      </c>
      <c r="T19" s="100">
        <f t="shared" si="8"/>
        <v>0.5294117647058824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6" customFormat="1" ht="14.25" customHeight="1">
      <c r="A20" s="58" t="s">
        <v>25</v>
      </c>
      <c r="B20" s="92">
        <v>24</v>
      </c>
      <c r="C20" s="470">
        <v>4</v>
      </c>
      <c r="D20" s="177">
        <f t="shared" si="0"/>
        <v>0.16666666666666666</v>
      </c>
      <c r="E20" s="462">
        <v>8</v>
      </c>
      <c r="F20" s="100">
        <f t="shared" si="1"/>
        <v>0.3333333333333333</v>
      </c>
      <c r="G20" s="105">
        <v>5</v>
      </c>
      <c r="H20" s="100">
        <f t="shared" si="2"/>
        <v>0.20833333333333334</v>
      </c>
      <c r="I20" s="105">
        <v>5</v>
      </c>
      <c r="J20" s="100">
        <f t="shared" si="3"/>
        <v>0.20833333333333334</v>
      </c>
      <c r="K20" s="463">
        <v>2</v>
      </c>
      <c r="L20" s="100">
        <f t="shared" si="4"/>
        <v>0.08333333333333333</v>
      </c>
      <c r="M20" s="463">
        <v>8</v>
      </c>
      <c r="N20" s="177">
        <f t="shared" si="5"/>
        <v>0.3333333333333333</v>
      </c>
      <c r="O20" s="175">
        <v>1</v>
      </c>
      <c r="P20" s="100">
        <f t="shared" si="6"/>
        <v>0.041666666666666664</v>
      </c>
      <c r="Q20" s="463">
        <v>0</v>
      </c>
      <c r="R20" s="100">
        <f t="shared" si="7"/>
        <v>0</v>
      </c>
      <c r="S20" s="463">
        <v>15</v>
      </c>
      <c r="T20" s="100">
        <f t="shared" si="8"/>
        <v>0.625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6" customFormat="1" ht="15" customHeight="1">
      <c r="A21" s="58" t="s">
        <v>26</v>
      </c>
      <c r="B21" s="126">
        <v>22</v>
      </c>
      <c r="C21" s="468">
        <v>2</v>
      </c>
      <c r="D21" s="177">
        <f t="shared" si="0"/>
        <v>0.09090909090909091</v>
      </c>
      <c r="E21" s="469">
        <v>3</v>
      </c>
      <c r="F21" s="100">
        <f t="shared" si="1"/>
        <v>0.13636363636363635</v>
      </c>
      <c r="G21" s="101">
        <v>13</v>
      </c>
      <c r="H21" s="100">
        <f t="shared" si="2"/>
        <v>0.5909090909090909</v>
      </c>
      <c r="I21" s="101">
        <v>4</v>
      </c>
      <c r="J21" s="100">
        <f t="shared" si="3"/>
        <v>0.18181818181818182</v>
      </c>
      <c r="K21" s="468">
        <v>0</v>
      </c>
      <c r="L21" s="100">
        <f t="shared" si="4"/>
        <v>0</v>
      </c>
      <c r="M21" s="175">
        <v>2</v>
      </c>
      <c r="N21" s="177">
        <f t="shared" si="5"/>
        <v>0.09090909090909091</v>
      </c>
      <c r="O21" s="463">
        <v>1</v>
      </c>
      <c r="P21" s="100">
        <f t="shared" si="6"/>
        <v>0.045454545454545456</v>
      </c>
      <c r="Q21" s="175">
        <v>2</v>
      </c>
      <c r="R21" s="100">
        <f t="shared" si="7"/>
        <v>0.09090909090909091</v>
      </c>
      <c r="S21" s="468">
        <v>17</v>
      </c>
      <c r="T21" s="100">
        <f t="shared" si="8"/>
        <v>0.7727272727272727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6" customFormat="1" ht="15" customHeight="1">
      <c r="A22" s="58" t="s">
        <v>27</v>
      </c>
      <c r="B22" s="92">
        <v>17</v>
      </c>
      <c r="C22" s="464">
        <v>0</v>
      </c>
      <c r="D22" s="177">
        <f t="shared" si="0"/>
        <v>0</v>
      </c>
      <c r="E22" s="465">
        <v>7</v>
      </c>
      <c r="F22" s="100">
        <f t="shared" si="1"/>
        <v>0.4117647058823529</v>
      </c>
      <c r="G22" s="105">
        <v>4</v>
      </c>
      <c r="H22" s="100">
        <f t="shared" si="2"/>
        <v>0.23529411764705882</v>
      </c>
      <c r="I22" s="105">
        <v>5</v>
      </c>
      <c r="J22" s="100">
        <f t="shared" si="3"/>
        <v>0.29411764705882354</v>
      </c>
      <c r="K22" s="464">
        <v>1</v>
      </c>
      <c r="L22" s="100">
        <f t="shared" si="4"/>
        <v>0.058823529411764705</v>
      </c>
      <c r="M22" s="464">
        <v>2</v>
      </c>
      <c r="N22" s="177">
        <f t="shared" si="5"/>
        <v>0.11764705882352941</v>
      </c>
      <c r="O22" s="464">
        <v>1</v>
      </c>
      <c r="P22" s="100">
        <f t="shared" si="6"/>
        <v>0.058823529411764705</v>
      </c>
      <c r="Q22" s="464">
        <v>2</v>
      </c>
      <c r="R22" s="100">
        <f t="shared" si="7"/>
        <v>0.11764705882352941</v>
      </c>
      <c r="S22" s="464">
        <v>12</v>
      </c>
      <c r="T22" s="100">
        <f t="shared" si="8"/>
        <v>0.7058823529411765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6" customFormat="1" ht="15.75" customHeight="1">
      <c r="A23" s="58" t="s">
        <v>28</v>
      </c>
      <c r="B23" s="92">
        <v>38</v>
      </c>
      <c r="C23" s="463">
        <v>1</v>
      </c>
      <c r="D23" s="177">
        <f t="shared" si="0"/>
        <v>0.02631578947368421</v>
      </c>
      <c r="E23" s="462">
        <v>15</v>
      </c>
      <c r="F23" s="100">
        <f t="shared" si="1"/>
        <v>0.39473684210526316</v>
      </c>
      <c r="G23" s="105">
        <v>17</v>
      </c>
      <c r="H23" s="100">
        <f t="shared" si="2"/>
        <v>0.4473684210526316</v>
      </c>
      <c r="I23" s="105">
        <v>3</v>
      </c>
      <c r="J23" s="100">
        <f t="shared" si="3"/>
        <v>0.07894736842105263</v>
      </c>
      <c r="K23" s="463">
        <v>2</v>
      </c>
      <c r="L23" s="100">
        <f t="shared" si="4"/>
        <v>0.05263157894736842</v>
      </c>
      <c r="M23" s="463">
        <v>6</v>
      </c>
      <c r="N23" s="177">
        <f t="shared" si="5"/>
        <v>0.15789473684210525</v>
      </c>
      <c r="O23" s="463">
        <v>6</v>
      </c>
      <c r="P23" s="100">
        <f t="shared" si="6"/>
        <v>0.15789473684210525</v>
      </c>
      <c r="Q23" s="463">
        <v>2</v>
      </c>
      <c r="R23" s="100">
        <f t="shared" si="7"/>
        <v>0.05263157894736842</v>
      </c>
      <c r="S23" s="463">
        <v>24</v>
      </c>
      <c r="T23" s="100">
        <f t="shared" si="8"/>
        <v>0.631578947368421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6" customFormat="1" ht="16.5" customHeight="1">
      <c r="A24" s="58" t="s">
        <v>29</v>
      </c>
      <c r="B24" s="92">
        <v>24</v>
      </c>
      <c r="C24" s="463">
        <v>2</v>
      </c>
      <c r="D24" s="177">
        <f t="shared" si="0"/>
        <v>0.08333333333333333</v>
      </c>
      <c r="E24" s="462">
        <v>12</v>
      </c>
      <c r="F24" s="100">
        <f t="shared" si="1"/>
        <v>0.5</v>
      </c>
      <c r="G24" s="105">
        <v>8</v>
      </c>
      <c r="H24" s="100">
        <f t="shared" si="2"/>
        <v>0.3333333333333333</v>
      </c>
      <c r="I24" s="105">
        <v>2</v>
      </c>
      <c r="J24" s="100">
        <f t="shared" si="3"/>
        <v>0.08333333333333333</v>
      </c>
      <c r="K24" s="463">
        <v>0</v>
      </c>
      <c r="L24" s="100">
        <f t="shared" si="4"/>
        <v>0</v>
      </c>
      <c r="M24" s="463">
        <v>4</v>
      </c>
      <c r="N24" s="177">
        <f t="shared" si="5"/>
        <v>0.16666666666666666</v>
      </c>
      <c r="O24" s="463">
        <v>3</v>
      </c>
      <c r="P24" s="100">
        <f t="shared" si="6"/>
        <v>0.125</v>
      </c>
      <c r="Q24" s="175">
        <v>3</v>
      </c>
      <c r="R24" s="100">
        <f t="shared" si="7"/>
        <v>0.125</v>
      </c>
      <c r="S24" s="463">
        <v>14</v>
      </c>
      <c r="T24" s="100">
        <f t="shared" si="8"/>
        <v>0.5833333333333334</v>
      </c>
      <c r="U24" s="6" t="s">
        <v>196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6" customFormat="1" ht="15.75" customHeight="1">
      <c r="A25" s="58" t="s">
        <v>30</v>
      </c>
      <c r="B25" s="92">
        <v>42</v>
      </c>
      <c r="C25" s="463">
        <v>4</v>
      </c>
      <c r="D25" s="177">
        <f t="shared" si="0"/>
        <v>0.09523809523809523</v>
      </c>
      <c r="E25" s="462">
        <v>11</v>
      </c>
      <c r="F25" s="100">
        <f t="shared" si="1"/>
        <v>0.2619047619047619</v>
      </c>
      <c r="G25" s="105">
        <v>12</v>
      </c>
      <c r="H25" s="100">
        <f t="shared" si="2"/>
        <v>0.2857142857142857</v>
      </c>
      <c r="I25" s="105">
        <v>10</v>
      </c>
      <c r="J25" s="100">
        <f t="shared" si="3"/>
        <v>0.23809523809523808</v>
      </c>
      <c r="K25" s="463">
        <v>5</v>
      </c>
      <c r="L25" s="100">
        <f t="shared" si="4"/>
        <v>0.11904761904761904</v>
      </c>
      <c r="M25" s="423">
        <v>8</v>
      </c>
      <c r="N25" s="177">
        <f t="shared" si="5"/>
        <v>0.19047619047619047</v>
      </c>
      <c r="O25" s="423">
        <v>3</v>
      </c>
      <c r="P25" s="100">
        <f t="shared" si="6"/>
        <v>0.07142857142857142</v>
      </c>
      <c r="Q25" s="423">
        <v>5</v>
      </c>
      <c r="R25" s="100">
        <f t="shared" si="7"/>
        <v>0.11904761904761904</v>
      </c>
      <c r="S25" s="423">
        <v>26</v>
      </c>
      <c r="T25" s="100">
        <f t="shared" si="8"/>
        <v>0.6190476190476191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6" customFormat="1" ht="15" customHeight="1">
      <c r="A26" s="58" t="s">
        <v>31</v>
      </c>
      <c r="B26" s="92">
        <v>26</v>
      </c>
      <c r="C26" s="464">
        <v>1</v>
      </c>
      <c r="D26" s="177">
        <f t="shared" si="0"/>
        <v>0.038461538461538464</v>
      </c>
      <c r="E26" s="465">
        <v>9</v>
      </c>
      <c r="F26" s="100">
        <f t="shared" si="1"/>
        <v>0.34615384615384615</v>
      </c>
      <c r="G26" s="105">
        <v>9</v>
      </c>
      <c r="H26" s="100">
        <f t="shared" si="2"/>
        <v>0.34615384615384615</v>
      </c>
      <c r="I26" s="105">
        <v>4</v>
      </c>
      <c r="J26" s="100">
        <f t="shared" si="3"/>
        <v>0.15384615384615385</v>
      </c>
      <c r="K26" s="464">
        <v>3</v>
      </c>
      <c r="L26" s="100">
        <f t="shared" si="4"/>
        <v>0.11538461538461539</v>
      </c>
      <c r="M26" s="464">
        <v>2</v>
      </c>
      <c r="N26" s="177">
        <f t="shared" si="5"/>
        <v>0.07692307692307693</v>
      </c>
      <c r="O26" s="464">
        <v>2</v>
      </c>
      <c r="P26" s="100">
        <f t="shared" si="6"/>
        <v>0.07692307692307693</v>
      </c>
      <c r="Q26" s="464">
        <v>4</v>
      </c>
      <c r="R26" s="100">
        <f t="shared" si="7"/>
        <v>0.15384615384615385</v>
      </c>
      <c r="S26" s="464">
        <v>18</v>
      </c>
      <c r="T26" s="100">
        <f t="shared" si="8"/>
        <v>0.6923076923076923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6" customFormat="1" ht="15" customHeight="1">
      <c r="A27" s="58" t="s">
        <v>32</v>
      </c>
      <c r="B27" s="92">
        <v>10</v>
      </c>
      <c r="C27" s="464">
        <v>0</v>
      </c>
      <c r="D27" s="177">
        <f t="shared" si="0"/>
        <v>0</v>
      </c>
      <c r="E27" s="465">
        <v>3</v>
      </c>
      <c r="F27" s="100">
        <f t="shared" si="1"/>
        <v>0.3</v>
      </c>
      <c r="G27" s="105">
        <v>6</v>
      </c>
      <c r="H27" s="100">
        <f t="shared" si="2"/>
        <v>0.6</v>
      </c>
      <c r="I27" s="105">
        <v>1</v>
      </c>
      <c r="J27" s="100">
        <f t="shared" si="3"/>
        <v>0.1</v>
      </c>
      <c r="K27" s="464">
        <v>0</v>
      </c>
      <c r="L27" s="100">
        <f t="shared" si="4"/>
        <v>0</v>
      </c>
      <c r="M27" s="464">
        <v>0</v>
      </c>
      <c r="N27" s="177">
        <f t="shared" si="5"/>
        <v>0</v>
      </c>
      <c r="O27" s="464">
        <v>0</v>
      </c>
      <c r="P27" s="100">
        <f t="shared" si="6"/>
        <v>0</v>
      </c>
      <c r="Q27" s="464">
        <v>4</v>
      </c>
      <c r="R27" s="100">
        <f t="shared" si="7"/>
        <v>0.4</v>
      </c>
      <c r="S27" s="464">
        <v>6</v>
      </c>
      <c r="T27" s="100">
        <f t="shared" si="8"/>
        <v>0.6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6" customFormat="1" ht="15" customHeight="1">
      <c r="A28" s="58" t="s">
        <v>33</v>
      </c>
      <c r="B28" s="92">
        <v>20</v>
      </c>
      <c r="C28" s="463">
        <v>0</v>
      </c>
      <c r="D28" s="177">
        <f t="shared" si="0"/>
        <v>0</v>
      </c>
      <c r="E28" s="462">
        <v>10</v>
      </c>
      <c r="F28" s="100">
        <f t="shared" si="1"/>
        <v>0.5</v>
      </c>
      <c r="G28" s="105">
        <v>6</v>
      </c>
      <c r="H28" s="100">
        <f t="shared" si="2"/>
        <v>0.3</v>
      </c>
      <c r="I28" s="105">
        <v>2</v>
      </c>
      <c r="J28" s="100">
        <f t="shared" si="3"/>
        <v>0.1</v>
      </c>
      <c r="K28" s="463">
        <v>2</v>
      </c>
      <c r="L28" s="100">
        <f t="shared" si="4"/>
        <v>0.1</v>
      </c>
      <c r="M28" s="175">
        <v>0</v>
      </c>
      <c r="N28" s="177">
        <f t="shared" si="5"/>
        <v>0</v>
      </c>
      <c r="O28" s="463">
        <v>1</v>
      </c>
      <c r="P28" s="100">
        <f t="shared" si="6"/>
        <v>0.05</v>
      </c>
      <c r="Q28" s="463">
        <v>2</v>
      </c>
      <c r="R28" s="100">
        <f t="shared" si="7"/>
        <v>0.1</v>
      </c>
      <c r="S28" s="463">
        <v>17</v>
      </c>
      <c r="T28" s="100">
        <f t="shared" si="8"/>
        <v>0.85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451" customFormat="1" ht="16.5" customHeight="1">
      <c r="A29" s="65" t="s">
        <v>34</v>
      </c>
      <c r="B29" s="133">
        <f>SUM(B6:B28)</f>
        <v>606</v>
      </c>
      <c r="C29" s="398">
        <f>SUM(C6:C28)</f>
        <v>37</v>
      </c>
      <c r="D29" s="471">
        <f t="shared" si="0"/>
        <v>0.06105610561056106</v>
      </c>
      <c r="E29" s="472">
        <f>SUM(E6:E28)</f>
        <v>224</v>
      </c>
      <c r="F29" s="138">
        <f t="shared" si="1"/>
        <v>0.3696369636963696</v>
      </c>
      <c r="G29" s="473">
        <f>SUM(G6:G28)</f>
        <v>222</v>
      </c>
      <c r="H29" s="138">
        <f t="shared" si="2"/>
        <v>0.36633663366336633</v>
      </c>
      <c r="I29" s="473">
        <f>SUM(I6:I28)</f>
        <v>91</v>
      </c>
      <c r="J29" s="138">
        <f t="shared" si="3"/>
        <v>0.15016501650165018</v>
      </c>
      <c r="K29" s="474">
        <f>SUM(K6:K28)</f>
        <v>32</v>
      </c>
      <c r="L29" s="138">
        <f t="shared" si="4"/>
        <v>0.052805280528052806</v>
      </c>
      <c r="M29" s="474">
        <f>SUM(M6:M28)</f>
        <v>90</v>
      </c>
      <c r="N29" s="471">
        <f t="shared" si="5"/>
        <v>0.1485148514851485</v>
      </c>
      <c r="O29" s="474">
        <f>SUM(O6:O28)</f>
        <v>48</v>
      </c>
      <c r="P29" s="138">
        <f t="shared" si="6"/>
        <v>0.07920792079207921</v>
      </c>
      <c r="Q29" s="474">
        <f>SUM(Q6:Q28)</f>
        <v>65</v>
      </c>
      <c r="R29" s="138">
        <f t="shared" si="7"/>
        <v>0.10726072607260725</v>
      </c>
      <c r="S29" s="474">
        <f>SUM(S6:S28)</f>
        <v>403</v>
      </c>
      <c r="T29" s="138">
        <f t="shared" si="8"/>
        <v>0.665016501650165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6" customFormat="1" ht="16.5" customHeight="1">
      <c r="A30" s="55" t="s">
        <v>35</v>
      </c>
      <c r="B30" s="11"/>
      <c r="C30" s="475"/>
      <c r="D30" s="476"/>
      <c r="E30" s="475"/>
      <c r="F30" s="153"/>
      <c r="G30" s="154"/>
      <c r="H30" s="153"/>
      <c r="I30" s="154"/>
      <c r="J30" s="153"/>
      <c r="K30" s="475"/>
      <c r="L30" s="153"/>
      <c r="M30" s="475"/>
      <c r="N30" s="476"/>
      <c r="O30" s="475"/>
      <c r="P30" s="153"/>
      <c r="Q30" s="475"/>
      <c r="R30" s="153"/>
      <c r="S30" s="475"/>
      <c r="T30" s="47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6" customFormat="1" ht="15.75" customHeight="1">
      <c r="A31" s="58" t="s">
        <v>36</v>
      </c>
      <c r="B31" s="92">
        <v>5</v>
      </c>
      <c r="C31" s="464">
        <v>0</v>
      </c>
      <c r="D31" s="177">
        <f aca="true" t="shared" si="9" ref="D31:D39">C31/B31</f>
        <v>0</v>
      </c>
      <c r="E31" s="478">
        <v>2</v>
      </c>
      <c r="F31" s="100">
        <f aca="true" t="shared" si="10" ref="F31:F39">E31/B31</f>
        <v>0.4</v>
      </c>
      <c r="G31" s="348">
        <v>3</v>
      </c>
      <c r="H31" s="100">
        <f aca="true" t="shared" si="11" ref="H31:H39">G31/B31</f>
        <v>0.6</v>
      </c>
      <c r="I31" s="348">
        <v>0</v>
      </c>
      <c r="J31" s="100">
        <f aca="true" t="shared" si="12" ref="J31:J39">I31/B31</f>
        <v>0</v>
      </c>
      <c r="K31" s="479">
        <v>0</v>
      </c>
      <c r="L31" s="100">
        <f aca="true" t="shared" si="13" ref="L31:L39">K31/B31</f>
        <v>0</v>
      </c>
      <c r="M31" s="423">
        <v>0</v>
      </c>
      <c r="N31" s="177">
        <f aca="true" t="shared" si="14" ref="N31:N39">M31/B31</f>
        <v>0</v>
      </c>
      <c r="O31" s="480">
        <v>1</v>
      </c>
      <c r="P31" s="100">
        <f aca="true" t="shared" si="15" ref="P31:P39">O31/B31</f>
        <v>0.2</v>
      </c>
      <c r="Q31" s="480">
        <v>1</v>
      </c>
      <c r="R31" s="100">
        <f aca="true" t="shared" si="16" ref="R31:R39">Q31/B31</f>
        <v>0.2</v>
      </c>
      <c r="S31" s="480">
        <v>3</v>
      </c>
      <c r="T31" s="100">
        <f aca="true" t="shared" si="17" ref="T31:T39">S31/B31</f>
        <v>0.6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6" customFormat="1" ht="12.75">
      <c r="A32" s="58" t="s">
        <v>37</v>
      </c>
      <c r="B32" s="92">
        <v>8</v>
      </c>
      <c r="C32" s="175">
        <v>0</v>
      </c>
      <c r="D32" s="177">
        <f t="shared" si="9"/>
        <v>0</v>
      </c>
      <c r="E32" s="462">
        <v>3</v>
      </c>
      <c r="F32" s="100">
        <f t="shared" si="10"/>
        <v>0.375</v>
      </c>
      <c r="G32" s="105">
        <v>5</v>
      </c>
      <c r="H32" s="100">
        <f t="shared" si="11"/>
        <v>0.625</v>
      </c>
      <c r="I32" s="105">
        <v>0</v>
      </c>
      <c r="J32" s="100">
        <f t="shared" si="12"/>
        <v>0</v>
      </c>
      <c r="K32" s="463">
        <v>0</v>
      </c>
      <c r="L32" s="100">
        <f t="shared" si="13"/>
        <v>0</v>
      </c>
      <c r="M32" s="176">
        <v>0</v>
      </c>
      <c r="N32" s="177">
        <f t="shared" si="14"/>
        <v>0</v>
      </c>
      <c r="O32" s="463">
        <v>1</v>
      </c>
      <c r="P32" s="100">
        <f t="shared" si="15"/>
        <v>0.125</v>
      </c>
      <c r="Q32" s="175">
        <v>2</v>
      </c>
      <c r="R32" s="100">
        <f t="shared" si="16"/>
        <v>0.25</v>
      </c>
      <c r="S32" s="463">
        <v>5</v>
      </c>
      <c r="T32" s="100">
        <f t="shared" si="17"/>
        <v>0.625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6" customFormat="1" ht="12.75">
      <c r="A33" s="58" t="s">
        <v>38</v>
      </c>
      <c r="B33" s="92">
        <v>69</v>
      </c>
      <c r="C33" s="468">
        <v>7</v>
      </c>
      <c r="D33" s="177">
        <f t="shared" si="9"/>
        <v>0.10144927536231885</v>
      </c>
      <c r="E33" s="469">
        <v>31</v>
      </c>
      <c r="F33" s="100">
        <f t="shared" si="10"/>
        <v>0.4492753623188406</v>
      </c>
      <c r="G33" s="105">
        <v>24</v>
      </c>
      <c r="H33" s="100">
        <f t="shared" si="11"/>
        <v>0.34782608695652173</v>
      </c>
      <c r="I33" s="105">
        <v>5</v>
      </c>
      <c r="J33" s="100">
        <f t="shared" si="12"/>
        <v>0.07246376811594203</v>
      </c>
      <c r="K33" s="468">
        <v>2</v>
      </c>
      <c r="L33" s="100">
        <f t="shared" si="13"/>
        <v>0.028985507246376812</v>
      </c>
      <c r="M33" s="423">
        <v>6</v>
      </c>
      <c r="N33" s="177">
        <f t="shared" si="14"/>
        <v>0.08695652173913043</v>
      </c>
      <c r="O33" s="423">
        <v>5</v>
      </c>
      <c r="P33" s="100">
        <f t="shared" si="15"/>
        <v>0.07246376811594203</v>
      </c>
      <c r="Q33" s="423">
        <v>11</v>
      </c>
      <c r="R33" s="100">
        <f t="shared" si="16"/>
        <v>0.15942028985507245</v>
      </c>
      <c r="S33" s="423">
        <v>47</v>
      </c>
      <c r="T33" s="100">
        <f t="shared" si="17"/>
        <v>0.6811594202898551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6" customFormat="1" ht="15" customHeight="1">
      <c r="A34" s="58" t="s">
        <v>39</v>
      </c>
      <c r="B34" s="92">
        <v>14</v>
      </c>
      <c r="C34" s="175">
        <v>0</v>
      </c>
      <c r="D34" s="177">
        <f t="shared" si="9"/>
        <v>0</v>
      </c>
      <c r="E34" s="462">
        <v>6</v>
      </c>
      <c r="F34" s="100">
        <f t="shared" si="10"/>
        <v>0.42857142857142855</v>
      </c>
      <c r="G34" s="105">
        <v>7</v>
      </c>
      <c r="H34" s="100">
        <f t="shared" si="11"/>
        <v>0.5</v>
      </c>
      <c r="I34" s="105">
        <v>1</v>
      </c>
      <c r="J34" s="100">
        <f t="shared" si="12"/>
        <v>0.07142857142857142</v>
      </c>
      <c r="K34" s="463">
        <v>0</v>
      </c>
      <c r="L34" s="100">
        <f t="shared" si="13"/>
        <v>0</v>
      </c>
      <c r="M34" s="176">
        <v>0</v>
      </c>
      <c r="N34" s="177">
        <f t="shared" si="14"/>
        <v>0</v>
      </c>
      <c r="O34" s="175">
        <v>0</v>
      </c>
      <c r="P34" s="100">
        <f t="shared" si="15"/>
        <v>0</v>
      </c>
      <c r="Q34" s="175">
        <v>0</v>
      </c>
      <c r="R34" s="100">
        <f t="shared" si="16"/>
        <v>0</v>
      </c>
      <c r="S34" s="463">
        <v>14</v>
      </c>
      <c r="T34" s="100">
        <f t="shared" si="17"/>
        <v>1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6" customFormat="1" ht="12.75">
      <c r="A35" s="58" t="s">
        <v>40</v>
      </c>
      <c r="B35" s="92">
        <v>13</v>
      </c>
      <c r="C35" s="175">
        <v>0</v>
      </c>
      <c r="D35" s="177">
        <f t="shared" si="9"/>
        <v>0</v>
      </c>
      <c r="E35" s="462">
        <v>2</v>
      </c>
      <c r="F35" s="100">
        <f t="shared" si="10"/>
        <v>0.15384615384615385</v>
      </c>
      <c r="G35" s="105">
        <v>8</v>
      </c>
      <c r="H35" s="100">
        <f t="shared" si="11"/>
        <v>0.6153846153846154</v>
      </c>
      <c r="I35" s="105">
        <v>3</v>
      </c>
      <c r="J35" s="100">
        <f t="shared" si="12"/>
        <v>0.23076923076923078</v>
      </c>
      <c r="K35" s="463">
        <v>0</v>
      </c>
      <c r="L35" s="100">
        <f t="shared" si="13"/>
        <v>0</v>
      </c>
      <c r="M35" s="176">
        <v>0</v>
      </c>
      <c r="N35" s="177">
        <f t="shared" si="14"/>
        <v>0</v>
      </c>
      <c r="O35" s="175">
        <v>1</v>
      </c>
      <c r="P35" s="100">
        <f t="shared" si="15"/>
        <v>0.07692307692307693</v>
      </c>
      <c r="Q35" s="175">
        <v>0</v>
      </c>
      <c r="R35" s="100">
        <f t="shared" si="16"/>
        <v>0</v>
      </c>
      <c r="S35" s="463">
        <v>12</v>
      </c>
      <c r="T35" s="100">
        <f t="shared" si="17"/>
        <v>0.9230769230769231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6" customFormat="1" ht="12.75">
      <c r="A36" s="58" t="s">
        <v>41</v>
      </c>
      <c r="B36" s="92">
        <v>102</v>
      </c>
      <c r="C36" s="464">
        <v>8</v>
      </c>
      <c r="D36" s="177">
        <f t="shared" si="9"/>
        <v>0.0784313725490196</v>
      </c>
      <c r="E36" s="465">
        <v>29</v>
      </c>
      <c r="F36" s="100">
        <f t="shared" si="10"/>
        <v>0.28431372549019607</v>
      </c>
      <c r="G36" s="105">
        <v>36</v>
      </c>
      <c r="H36" s="100">
        <f t="shared" si="11"/>
        <v>0.35294117647058826</v>
      </c>
      <c r="I36" s="105">
        <v>13</v>
      </c>
      <c r="J36" s="100">
        <f t="shared" si="12"/>
        <v>0.12745098039215685</v>
      </c>
      <c r="K36" s="464">
        <v>16</v>
      </c>
      <c r="L36" s="100">
        <f t="shared" si="13"/>
        <v>0.1568627450980392</v>
      </c>
      <c r="M36" s="423">
        <v>5</v>
      </c>
      <c r="N36" s="177">
        <f t="shared" si="14"/>
        <v>0.049019607843137254</v>
      </c>
      <c r="O36" s="464">
        <v>8</v>
      </c>
      <c r="P36" s="100">
        <f t="shared" si="15"/>
        <v>0.0784313725490196</v>
      </c>
      <c r="Q36" s="464">
        <v>4</v>
      </c>
      <c r="R36" s="100">
        <f t="shared" si="16"/>
        <v>0.0392156862745098</v>
      </c>
      <c r="S36" s="464">
        <v>85</v>
      </c>
      <c r="T36" s="100">
        <f t="shared" si="17"/>
        <v>0.8333333333333334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6" customFormat="1" ht="12.75">
      <c r="A37" s="58" t="s">
        <v>42</v>
      </c>
      <c r="B37" s="92">
        <v>10</v>
      </c>
      <c r="C37" s="463">
        <v>0</v>
      </c>
      <c r="D37" s="177">
        <f t="shared" si="9"/>
        <v>0</v>
      </c>
      <c r="E37" s="462">
        <v>3</v>
      </c>
      <c r="F37" s="100">
        <f t="shared" si="10"/>
        <v>0.3</v>
      </c>
      <c r="G37" s="105">
        <v>2</v>
      </c>
      <c r="H37" s="100">
        <f t="shared" si="11"/>
        <v>0.2</v>
      </c>
      <c r="I37" s="105">
        <v>4</v>
      </c>
      <c r="J37" s="100">
        <f t="shared" si="12"/>
        <v>0.4</v>
      </c>
      <c r="K37" s="463">
        <v>1</v>
      </c>
      <c r="L37" s="100">
        <f t="shared" si="13"/>
        <v>0.1</v>
      </c>
      <c r="M37" s="176">
        <v>3</v>
      </c>
      <c r="N37" s="177">
        <f t="shared" si="14"/>
        <v>0.3</v>
      </c>
      <c r="O37" s="175">
        <v>0</v>
      </c>
      <c r="P37" s="100">
        <f t="shared" si="15"/>
        <v>0</v>
      </c>
      <c r="Q37" s="175">
        <v>0</v>
      </c>
      <c r="R37" s="100">
        <f t="shared" si="16"/>
        <v>0</v>
      </c>
      <c r="S37" s="463">
        <v>7</v>
      </c>
      <c r="T37" s="100">
        <f t="shared" si="17"/>
        <v>0.7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451" customFormat="1" ht="16.5" customHeight="1">
      <c r="A38" s="65" t="s">
        <v>43</v>
      </c>
      <c r="B38" s="133">
        <f>SUM(B31:B37)</f>
        <v>221</v>
      </c>
      <c r="C38" s="398">
        <f>SUM(C31:C37)</f>
        <v>15</v>
      </c>
      <c r="D38" s="471">
        <f t="shared" si="9"/>
        <v>0.06787330316742081</v>
      </c>
      <c r="E38" s="481">
        <f>SUM(E31:E37)</f>
        <v>76</v>
      </c>
      <c r="F38" s="138">
        <f t="shared" si="10"/>
        <v>0.3438914027149321</v>
      </c>
      <c r="G38" s="137">
        <f>SUM(G31:G37)</f>
        <v>85</v>
      </c>
      <c r="H38" s="138">
        <f t="shared" si="11"/>
        <v>0.38461538461538464</v>
      </c>
      <c r="I38" s="137">
        <f>SUM(I31:I37)</f>
        <v>26</v>
      </c>
      <c r="J38" s="138">
        <f t="shared" si="12"/>
        <v>0.11764705882352941</v>
      </c>
      <c r="K38" s="398">
        <f>SUM(K31:K37)</f>
        <v>19</v>
      </c>
      <c r="L38" s="138">
        <f t="shared" si="13"/>
        <v>0.08597285067873303</v>
      </c>
      <c r="M38" s="398">
        <f>SUM(M31:M37)</f>
        <v>14</v>
      </c>
      <c r="N38" s="471">
        <f t="shared" si="14"/>
        <v>0.06334841628959276</v>
      </c>
      <c r="O38" s="398">
        <f>SUM(O31:O37)</f>
        <v>16</v>
      </c>
      <c r="P38" s="138">
        <f t="shared" si="15"/>
        <v>0.07239819004524888</v>
      </c>
      <c r="Q38" s="398">
        <f>SUM(Q31:Q37)</f>
        <v>18</v>
      </c>
      <c r="R38" s="138">
        <f t="shared" si="16"/>
        <v>0.08144796380090498</v>
      </c>
      <c r="S38" s="398">
        <f>SUM(S31:S37)</f>
        <v>173</v>
      </c>
      <c r="T38" s="138">
        <f t="shared" si="17"/>
        <v>0.7828054298642534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451" customFormat="1" ht="12.75">
      <c r="A39" s="65" t="s">
        <v>44</v>
      </c>
      <c r="B39" s="133">
        <v>827</v>
      </c>
      <c r="C39" s="398">
        <f>C29+C38</f>
        <v>52</v>
      </c>
      <c r="D39" s="471">
        <f t="shared" si="9"/>
        <v>0.06287787182587666</v>
      </c>
      <c r="E39" s="398">
        <f>E29+E38</f>
        <v>300</v>
      </c>
      <c r="F39" s="138">
        <f t="shared" si="10"/>
        <v>0.36275695284159615</v>
      </c>
      <c r="G39" s="137">
        <f>G29+G38</f>
        <v>307</v>
      </c>
      <c r="H39" s="138">
        <f t="shared" si="11"/>
        <v>0.37122128174123337</v>
      </c>
      <c r="I39" s="137">
        <f>I29+I38</f>
        <v>117</v>
      </c>
      <c r="J39" s="138">
        <f t="shared" si="12"/>
        <v>0.1414752116082225</v>
      </c>
      <c r="K39" s="398">
        <f>K29+K38</f>
        <v>51</v>
      </c>
      <c r="L39" s="138">
        <f t="shared" si="13"/>
        <v>0.06166868198307134</v>
      </c>
      <c r="M39" s="398">
        <f>M29+M38</f>
        <v>104</v>
      </c>
      <c r="N39" s="471">
        <f t="shared" si="14"/>
        <v>0.12575574365175332</v>
      </c>
      <c r="O39" s="398">
        <f>O29+O38</f>
        <v>64</v>
      </c>
      <c r="P39" s="138">
        <f t="shared" si="15"/>
        <v>0.0773881499395405</v>
      </c>
      <c r="Q39" s="398">
        <f>Q29+Q38</f>
        <v>83</v>
      </c>
      <c r="R39" s="138">
        <f t="shared" si="16"/>
        <v>0.1003627569528416</v>
      </c>
      <c r="S39" s="398">
        <f>S29+S38</f>
        <v>576</v>
      </c>
      <c r="T39" s="138">
        <f t="shared" si="17"/>
        <v>0.6964933494558646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20" ht="12.75">
      <c r="A40" s="47" t="s">
        <v>45</v>
      </c>
      <c r="B40" s="173"/>
      <c r="C40" s="173"/>
      <c r="D40" s="173"/>
      <c r="E40" s="173"/>
      <c r="F40" s="482"/>
      <c r="G40" s="482"/>
      <c r="H40" s="482"/>
      <c r="I40" s="482"/>
      <c r="J40" s="482"/>
      <c r="K40" s="173"/>
      <c r="L40" s="173"/>
      <c r="M40" s="173"/>
      <c r="N40" s="173"/>
      <c r="O40" s="173"/>
      <c r="P40" s="173"/>
      <c r="Q40" s="173"/>
      <c r="R40" s="173"/>
      <c r="S40" s="173"/>
      <c r="T40" s="174"/>
    </row>
    <row r="41" spans="1:20" ht="18" customHeight="1">
      <c r="A41" s="50" t="s">
        <v>46</v>
      </c>
      <c r="B41" s="120">
        <v>88</v>
      </c>
      <c r="C41" s="120">
        <v>12</v>
      </c>
      <c r="D41" s="100">
        <f>C41/B41</f>
        <v>0.13636363636363635</v>
      </c>
      <c r="E41" s="120">
        <v>29</v>
      </c>
      <c r="F41" s="100">
        <f>E41/B41</f>
        <v>0.32954545454545453</v>
      </c>
      <c r="G41" s="101">
        <v>26</v>
      </c>
      <c r="H41" s="100">
        <f>G41/B41</f>
        <v>0.29545454545454547</v>
      </c>
      <c r="I41" s="101">
        <v>14</v>
      </c>
      <c r="J41" s="100">
        <f>I41/B41</f>
        <v>0.1590909090909091</v>
      </c>
      <c r="K41" s="120">
        <v>7</v>
      </c>
      <c r="L41" s="100">
        <f>K41/B41</f>
        <v>0.07954545454545454</v>
      </c>
      <c r="M41" s="468">
        <v>8</v>
      </c>
      <c r="N41" s="483">
        <f>M41/B41</f>
        <v>0.09090909090909091</v>
      </c>
      <c r="O41" s="120">
        <v>6</v>
      </c>
      <c r="P41" s="100">
        <f>O41/B41</f>
        <v>0.06818181818181818</v>
      </c>
      <c r="Q41" s="120">
        <v>7</v>
      </c>
      <c r="R41" s="100">
        <f>Q41/B41</f>
        <v>0.07954545454545454</v>
      </c>
      <c r="S41" s="120">
        <v>67</v>
      </c>
      <c r="T41" s="100">
        <f>S41/B41</f>
        <v>0.7613636363636364</v>
      </c>
    </row>
    <row r="42" spans="1:20" ht="16.5" customHeight="1">
      <c r="A42" s="50" t="s">
        <v>47</v>
      </c>
      <c r="B42" s="120">
        <v>35</v>
      </c>
      <c r="C42" s="447">
        <v>2</v>
      </c>
      <c r="D42" s="100">
        <f>C42/B42</f>
        <v>0.05714285714285714</v>
      </c>
      <c r="E42" s="95">
        <v>15</v>
      </c>
      <c r="F42" s="100">
        <f>E42/B42</f>
        <v>0.42857142857142855</v>
      </c>
      <c r="G42" s="101">
        <v>0</v>
      </c>
      <c r="H42" s="100">
        <f>G42/B42</f>
        <v>0</v>
      </c>
      <c r="I42" s="101">
        <v>10</v>
      </c>
      <c r="J42" s="100">
        <f>I42/B42</f>
        <v>0.2857142857142857</v>
      </c>
      <c r="K42" s="95">
        <v>8</v>
      </c>
      <c r="L42" s="100">
        <f>K42/B42</f>
        <v>0.22857142857142856</v>
      </c>
      <c r="M42" s="95">
        <v>3</v>
      </c>
      <c r="N42" s="483">
        <f>M42/B42</f>
        <v>0.08571428571428572</v>
      </c>
      <c r="O42" s="95">
        <v>1</v>
      </c>
      <c r="P42" s="100">
        <f>O42/B42</f>
        <v>0.02857142857142857</v>
      </c>
      <c r="Q42" s="95">
        <v>3</v>
      </c>
      <c r="R42" s="100">
        <f>Q42/B42</f>
        <v>0.08571428571428572</v>
      </c>
      <c r="S42" s="95">
        <v>28</v>
      </c>
      <c r="T42" s="100">
        <f>S42/B42</f>
        <v>0.8</v>
      </c>
    </row>
    <row r="43" spans="1:20" ht="17.25" customHeight="1">
      <c r="A43" s="50" t="s">
        <v>48</v>
      </c>
      <c r="B43" s="120">
        <v>9</v>
      </c>
      <c r="C43" s="423">
        <v>0</v>
      </c>
      <c r="D43" s="100">
        <f>C43/B43</f>
        <v>0</v>
      </c>
      <c r="E43" s="423">
        <v>3</v>
      </c>
      <c r="F43" s="100">
        <f>E43/B43</f>
        <v>0.3333333333333333</v>
      </c>
      <c r="G43" s="101">
        <v>4</v>
      </c>
      <c r="H43" s="100">
        <f>G43/B43</f>
        <v>0.4444444444444444</v>
      </c>
      <c r="I43" s="101">
        <v>2</v>
      </c>
      <c r="J43" s="100">
        <f>I43/B43</f>
        <v>0.2222222222222222</v>
      </c>
      <c r="K43" s="423">
        <v>0</v>
      </c>
      <c r="L43" s="100">
        <f>K43/B43</f>
        <v>0</v>
      </c>
      <c r="M43" s="423">
        <v>0</v>
      </c>
      <c r="N43" s="483">
        <f>M43/B43</f>
        <v>0</v>
      </c>
      <c r="O43" s="423">
        <v>0</v>
      </c>
      <c r="P43" s="100">
        <f>O43/B43</f>
        <v>0</v>
      </c>
      <c r="Q43" s="423">
        <v>1</v>
      </c>
      <c r="R43" s="100">
        <f>Q43/B43</f>
        <v>0.1111111111111111</v>
      </c>
      <c r="S43" s="423">
        <v>8</v>
      </c>
      <c r="T43" s="100">
        <f>S43/B43</f>
        <v>0.8888888888888888</v>
      </c>
    </row>
    <row r="44" spans="1:20" ht="27.75" customHeight="1">
      <c r="A44" s="52" t="s">
        <v>49</v>
      </c>
      <c r="B44" s="134">
        <f>SUM(B41:B43)</f>
        <v>132</v>
      </c>
      <c r="C44" s="398">
        <f>SUM(C41:C43)</f>
        <v>14</v>
      </c>
      <c r="D44" s="138">
        <f>C44/B44</f>
        <v>0.10606060606060606</v>
      </c>
      <c r="E44" s="398">
        <f>SUM(E41:E43)</f>
        <v>47</v>
      </c>
      <c r="F44" s="138">
        <f>E44/B44</f>
        <v>0.3560606060606061</v>
      </c>
      <c r="G44" s="137">
        <f>SUM(G41:G43)</f>
        <v>30</v>
      </c>
      <c r="H44" s="138">
        <f>G44/B44</f>
        <v>0.22727272727272727</v>
      </c>
      <c r="I44" s="137">
        <f>SUM(I41:I43)</f>
        <v>26</v>
      </c>
      <c r="J44" s="138">
        <f>I44/B44</f>
        <v>0.19696969696969696</v>
      </c>
      <c r="K44" s="398">
        <f>SUM(K41:K43)</f>
        <v>15</v>
      </c>
      <c r="L44" s="138">
        <f>K44/B44</f>
        <v>0.11363636363636363</v>
      </c>
      <c r="M44" s="398">
        <f>SUM(M41:M43)</f>
        <v>11</v>
      </c>
      <c r="N44" s="471">
        <f>M44/B44</f>
        <v>0.08333333333333333</v>
      </c>
      <c r="O44" s="398">
        <f>SUM(O41:O43)</f>
        <v>7</v>
      </c>
      <c r="P44" s="138">
        <f>O44/B44</f>
        <v>0.05303030303030303</v>
      </c>
      <c r="Q44" s="398">
        <f>SUM(Q41:Q43)</f>
        <v>11</v>
      </c>
      <c r="R44" s="138">
        <f>Q44/B44</f>
        <v>0.08333333333333333</v>
      </c>
      <c r="S44" s="398">
        <f>SUM(S41:S43)</f>
        <v>103</v>
      </c>
      <c r="T44" s="138">
        <f>S44/B44</f>
        <v>0.7803030303030303</v>
      </c>
    </row>
    <row r="45" spans="1:20" ht="27" customHeight="1">
      <c r="A45" s="53" t="s">
        <v>50</v>
      </c>
      <c r="B45" s="197">
        <f>B39+B44</f>
        <v>959</v>
      </c>
      <c r="C45" s="484">
        <f>C39+C44</f>
        <v>66</v>
      </c>
      <c r="D45" s="244">
        <f>C45/B45</f>
        <v>0.06882168925964546</v>
      </c>
      <c r="E45" s="401">
        <f>E39+E44</f>
        <v>347</v>
      </c>
      <c r="F45" s="244">
        <f>E45/B45</f>
        <v>0.3618352450469239</v>
      </c>
      <c r="G45" s="197">
        <f>G39+G44</f>
        <v>337</v>
      </c>
      <c r="H45" s="244">
        <f>G45/B45</f>
        <v>0.35140771637122004</v>
      </c>
      <c r="I45" s="197">
        <f>I39+I44</f>
        <v>143</v>
      </c>
      <c r="J45" s="244">
        <f>I45/B45</f>
        <v>0.14911366006256518</v>
      </c>
      <c r="K45" s="401">
        <f>K39+K44</f>
        <v>66</v>
      </c>
      <c r="L45" s="244">
        <f>K45/B45</f>
        <v>0.06882168925964546</v>
      </c>
      <c r="M45" s="401">
        <f>M39+M44</f>
        <v>115</v>
      </c>
      <c r="N45" s="485">
        <f>M45/B45</f>
        <v>0.11991657977059438</v>
      </c>
      <c r="O45" s="401">
        <f>O39+O44</f>
        <v>71</v>
      </c>
      <c r="P45" s="244">
        <f>O45/B45</f>
        <v>0.0740354535974974</v>
      </c>
      <c r="Q45" s="401">
        <f>Q39+Q44</f>
        <v>94</v>
      </c>
      <c r="R45" s="244">
        <f>Q45/B45</f>
        <v>0.09801876955161627</v>
      </c>
      <c r="S45" s="401">
        <f>S39+S44</f>
        <v>679</v>
      </c>
      <c r="T45" s="244">
        <f>S45/B45</f>
        <v>0.708029197080292</v>
      </c>
    </row>
    <row r="46" spans="6:10" ht="12.75">
      <c r="F46" s="486"/>
      <c r="G46" s="486"/>
      <c r="H46" s="486"/>
      <c r="I46" s="486"/>
      <c r="J46" s="486"/>
    </row>
    <row r="47" spans="6:10" ht="12.75">
      <c r="F47" s="486"/>
      <c r="G47" s="486"/>
      <c r="H47" s="486"/>
      <c r="I47" s="486"/>
      <c r="J47" s="486"/>
    </row>
    <row r="48" spans="6:10" ht="12.75">
      <c r="F48" s="486"/>
      <c r="G48" s="486"/>
      <c r="H48" s="486"/>
      <c r="I48" s="486"/>
      <c r="J48" s="486"/>
    </row>
    <row r="49" spans="6:10" ht="12.75">
      <c r="F49" s="486"/>
      <c r="G49" s="486"/>
      <c r="H49" s="486"/>
      <c r="I49" s="486"/>
      <c r="J49" s="486"/>
    </row>
    <row r="50" spans="6:10" ht="12.75">
      <c r="F50" s="486"/>
      <c r="G50" s="486"/>
      <c r="H50" s="486"/>
      <c r="I50" s="486"/>
      <c r="J50" s="486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</sheetData>
  <sheetProtection selectLockedCells="1" selectUnlockedCells="1"/>
  <mergeCells count="15">
    <mergeCell ref="A1:T1"/>
    <mergeCell ref="A2:A4"/>
    <mergeCell ref="B2:B3"/>
    <mergeCell ref="C2:L2"/>
    <mergeCell ref="M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B4:C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BG77"/>
  <sheetViews>
    <sheetView zoomScale="89" zoomScaleNormal="89" workbookViewId="0" topLeftCell="A1">
      <pane xSplit="1" ySplit="6" topLeftCell="AO16" activePane="bottomRight" state="frozen"/>
      <selection pane="topLeft" activeCell="A1" sqref="A1"/>
      <selection pane="topRight" activeCell="AO1" sqref="AO1"/>
      <selection pane="bottomLeft" activeCell="A16" sqref="A16"/>
      <selection pane="bottomRight" activeCell="A30" sqref="A30"/>
    </sheetView>
  </sheetViews>
  <sheetFormatPr defaultColWidth="9.140625" defaultRowHeight="12.75"/>
  <cols>
    <col min="1" max="1" width="21.140625" style="0" customWidth="1"/>
    <col min="2" max="2" width="6.28125" style="0" customWidth="1"/>
    <col min="3" max="3" width="6.7109375" style="0" customWidth="1"/>
    <col min="4" max="4" width="6.421875" style="0" customWidth="1"/>
    <col min="5" max="5" width="5.57421875" style="0" customWidth="1"/>
    <col min="6" max="6" width="8.57421875" style="0" customWidth="1"/>
    <col min="7" max="7" width="5.8515625" style="0" customWidth="1"/>
    <col min="8" max="8" width="7.7109375" style="0" customWidth="1"/>
    <col min="9" max="9" width="6.00390625" style="0" customWidth="1"/>
    <col min="10" max="10" width="7.7109375" style="0" customWidth="1"/>
    <col min="11" max="11" width="6.57421875" style="0" customWidth="1"/>
    <col min="12" max="12" width="8.140625" style="0" customWidth="1"/>
    <col min="13" max="13" width="5.421875" style="0" customWidth="1"/>
    <col min="14" max="14" width="7.7109375" style="0" customWidth="1"/>
    <col min="15" max="15" width="7.57421875" style="0" customWidth="1"/>
    <col min="16" max="16" width="7.7109375" style="0" customWidth="1"/>
    <col min="17" max="17" width="5.7109375" style="487" customWidth="1"/>
    <col min="18" max="18" width="7.8515625" style="0" customWidth="1"/>
    <col min="19" max="19" width="5.421875" style="0" customWidth="1"/>
    <col min="20" max="20" width="7.7109375" style="0" customWidth="1"/>
    <col min="21" max="21" width="5.00390625" style="0" customWidth="1"/>
    <col min="22" max="22" width="7.7109375" style="0" customWidth="1"/>
    <col min="23" max="23" width="5.421875" style="0" customWidth="1"/>
    <col min="24" max="24" width="5.140625" style="0" customWidth="1"/>
    <col min="25" max="26" width="4.7109375" style="0" customWidth="1"/>
    <col min="27" max="27" width="9.140625" style="0" customWidth="1"/>
    <col min="28" max="28" width="4.7109375" style="0" customWidth="1"/>
    <col min="29" max="29" width="7.8515625" style="0" customWidth="1"/>
    <col min="30" max="30" width="6.421875" style="0" customWidth="1"/>
    <col min="31" max="31" width="7.8515625" style="0" customWidth="1"/>
    <col min="32" max="32" width="5.28125" style="0" customWidth="1"/>
    <col min="33" max="33" width="8.28125" style="0" customWidth="1"/>
    <col min="34" max="34" width="4.7109375" style="0" customWidth="1"/>
    <col min="35" max="37" width="7.8515625" style="0" customWidth="1"/>
    <col min="38" max="38" width="6.421875" style="0" customWidth="1"/>
    <col min="39" max="39" width="5.57421875" style="0" customWidth="1"/>
    <col min="40" max="40" width="6.421875" style="0" customWidth="1"/>
    <col min="41" max="41" width="5.57421875" style="0" customWidth="1"/>
    <col min="42" max="42" width="9.140625" style="0" customWidth="1"/>
    <col min="43" max="43" width="5.421875" style="0" customWidth="1"/>
    <col min="44" max="46" width="8.421875" style="0" customWidth="1"/>
    <col min="47" max="47" width="5.28125" style="0" customWidth="1"/>
    <col min="48" max="48" width="7.28125" style="0" customWidth="1"/>
    <col min="49" max="49" width="5.421875" style="0" customWidth="1"/>
    <col min="50" max="50" width="8.421875" style="0" customWidth="1"/>
    <col min="51" max="51" width="5.57421875" style="0" customWidth="1"/>
    <col min="52" max="52" width="8.421875" style="0" customWidth="1"/>
    <col min="53" max="55" width="6.421875" style="0" customWidth="1"/>
    <col min="56" max="250" width="9.140625" style="0" customWidth="1"/>
    <col min="251" max="16384" width="11.57421875" style="0" customWidth="1"/>
  </cols>
  <sheetData>
    <row r="1" spans="1:55" s="4" customFormat="1" ht="16.5" customHeight="1">
      <c r="A1" s="254" t="s">
        <v>210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</row>
    <row r="2" spans="1:55" s="6" customFormat="1" ht="13.5" customHeight="1">
      <c r="A2" s="5" t="s">
        <v>2</v>
      </c>
      <c r="B2" s="5" t="s">
        <v>211</v>
      </c>
      <c r="C2" s="5"/>
      <c r="D2" s="5"/>
      <c r="E2" s="5" t="s">
        <v>212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213</v>
      </c>
      <c r="X2" s="5"/>
      <c r="Y2" s="5"/>
      <c r="Z2" s="5" t="s">
        <v>212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 t="s">
        <v>214</v>
      </c>
      <c r="AM2" s="5"/>
      <c r="AN2" s="5"/>
      <c r="AO2" s="5" t="s">
        <v>5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 t="s">
        <v>215</v>
      </c>
      <c r="BB2" s="5"/>
      <c r="BC2" s="5"/>
    </row>
    <row r="3" spans="1:55" s="6" customFormat="1" ht="36" customHeight="1">
      <c r="A3" s="5"/>
      <c r="B3" s="5"/>
      <c r="C3" s="5"/>
      <c r="D3" s="5"/>
      <c r="E3" s="5" t="s">
        <v>216</v>
      </c>
      <c r="F3" s="5"/>
      <c r="G3" s="5"/>
      <c r="H3" s="5"/>
      <c r="I3" s="5"/>
      <c r="J3" s="5"/>
      <c r="K3" s="5" t="s">
        <v>217</v>
      </c>
      <c r="L3" s="5"/>
      <c r="M3" s="5"/>
      <c r="N3" s="5"/>
      <c r="O3" s="5"/>
      <c r="P3" s="5"/>
      <c r="Q3" s="5" t="s">
        <v>218</v>
      </c>
      <c r="R3" s="5"/>
      <c r="S3" s="5"/>
      <c r="T3" s="5"/>
      <c r="U3" s="5"/>
      <c r="V3" s="5"/>
      <c r="W3" s="5"/>
      <c r="X3" s="5"/>
      <c r="Y3" s="5"/>
      <c r="Z3" s="5" t="s">
        <v>216</v>
      </c>
      <c r="AA3" s="5"/>
      <c r="AB3" s="5"/>
      <c r="AC3" s="5"/>
      <c r="AD3" s="5"/>
      <c r="AE3" s="5"/>
      <c r="AF3" s="7" t="s">
        <v>217</v>
      </c>
      <c r="AG3" s="7"/>
      <c r="AH3" s="7"/>
      <c r="AI3" s="7"/>
      <c r="AJ3" s="7"/>
      <c r="AK3" s="7"/>
      <c r="AL3" s="5"/>
      <c r="AM3" s="5"/>
      <c r="AN3" s="5"/>
      <c r="AO3" s="5" t="s">
        <v>219</v>
      </c>
      <c r="AP3" s="5"/>
      <c r="AQ3" s="5"/>
      <c r="AR3" s="5"/>
      <c r="AS3" s="5"/>
      <c r="AT3" s="5"/>
      <c r="AU3" s="5" t="s">
        <v>220</v>
      </c>
      <c r="AV3" s="5"/>
      <c r="AW3" s="5"/>
      <c r="AX3" s="5"/>
      <c r="AY3" s="5"/>
      <c r="AZ3" s="5"/>
      <c r="BA3" s="5"/>
      <c r="BB3" s="5"/>
      <c r="BC3" s="5"/>
    </row>
    <row r="4" spans="1:55" s="207" customFormat="1" ht="13.5" customHeight="1">
      <c r="A4" s="5"/>
      <c r="B4" s="5">
        <v>2018</v>
      </c>
      <c r="C4" s="5">
        <v>2019</v>
      </c>
      <c r="D4" s="5">
        <v>2020</v>
      </c>
      <c r="E4" s="5">
        <v>2018</v>
      </c>
      <c r="F4" s="5"/>
      <c r="G4" s="5">
        <v>2019</v>
      </c>
      <c r="H4" s="5"/>
      <c r="I4" s="5">
        <v>2020</v>
      </c>
      <c r="J4" s="5"/>
      <c r="K4" s="5">
        <v>2018</v>
      </c>
      <c r="L4" s="5"/>
      <c r="M4" s="5">
        <v>2019</v>
      </c>
      <c r="N4" s="5"/>
      <c r="O4" s="5">
        <v>2020</v>
      </c>
      <c r="P4" s="5"/>
      <c r="Q4" s="211">
        <v>2018</v>
      </c>
      <c r="R4" s="211"/>
      <c r="S4" s="5">
        <v>2019</v>
      </c>
      <c r="T4" s="5"/>
      <c r="U4" s="5">
        <v>2020</v>
      </c>
      <c r="V4" s="5"/>
      <c r="W4" s="5">
        <v>2018</v>
      </c>
      <c r="X4" s="5">
        <v>2019</v>
      </c>
      <c r="Y4" s="5">
        <v>2020</v>
      </c>
      <c r="Z4" s="5">
        <v>2018</v>
      </c>
      <c r="AA4" s="5"/>
      <c r="AB4" s="5">
        <v>2019</v>
      </c>
      <c r="AC4" s="5"/>
      <c r="AD4" s="5">
        <v>2020</v>
      </c>
      <c r="AE4" s="5"/>
      <c r="AF4" s="5">
        <v>2018</v>
      </c>
      <c r="AG4" s="5"/>
      <c r="AH4" s="5">
        <v>2019</v>
      </c>
      <c r="AI4" s="5"/>
      <c r="AJ4" s="5">
        <v>2020</v>
      </c>
      <c r="AK4" s="5"/>
      <c r="AL4" s="5">
        <v>2018</v>
      </c>
      <c r="AM4" s="5">
        <v>2019</v>
      </c>
      <c r="AN4" s="5">
        <v>2020</v>
      </c>
      <c r="AO4" s="5">
        <v>2018</v>
      </c>
      <c r="AP4" s="5"/>
      <c r="AQ4" s="5">
        <v>2019</v>
      </c>
      <c r="AR4" s="5"/>
      <c r="AS4" s="5">
        <v>2020</v>
      </c>
      <c r="AT4" s="5"/>
      <c r="AU4" s="5">
        <v>2018</v>
      </c>
      <c r="AV4" s="5"/>
      <c r="AW4" s="5">
        <v>2019</v>
      </c>
      <c r="AX4" s="5"/>
      <c r="AY4" s="5">
        <v>2020</v>
      </c>
      <c r="AZ4" s="5"/>
      <c r="BA4" s="5">
        <v>2018</v>
      </c>
      <c r="BB4" s="5">
        <v>2019</v>
      </c>
      <c r="BC4" s="5">
        <v>2020</v>
      </c>
    </row>
    <row r="5" spans="1:55" s="489" customFormat="1" ht="10.5" customHeight="1">
      <c r="A5" s="5"/>
      <c r="B5" s="87" t="s">
        <v>147</v>
      </c>
      <c r="C5" s="87"/>
      <c r="D5" s="87"/>
      <c r="E5" s="87" t="s">
        <v>147</v>
      </c>
      <c r="F5" s="87" t="s">
        <v>52</v>
      </c>
      <c r="G5" s="87" t="s">
        <v>147</v>
      </c>
      <c r="H5" s="87" t="s">
        <v>52</v>
      </c>
      <c r="I5" s="87" t="s">
        <v>147</v>
      </c>
      <c r="J5" s="87" t="s">
        <v>52</v>
      </c>
      <c r="K5" s="87" t="s">
        <v>147</v>
      </c>
      <c r="L5" s="87" t="s">
        <v>52</v>
      </c>
      <c r="M5" s="87" t="s">
        <v>147</v>
      </c>
      <c r="N5" s="87" t="s">
        <v>52</v>
      </c>
      <c r="O5" s="87" t="s">
        <v>147</v>
      </c>
      <c r="P5" s="87" t="s">
        <v>52</v>
      </c>
      <c r="Q5" s="215" t="s">
        <v>147</v>
      </c>
      <c r="R5" s="87" t="s">
        <v>52</v>
      </c>
      <c r="S5" s="87" t="s">
        <v>147</v>
      </c>
      <c r="T5" s="87" t="s">
        <v>52</v>
      </c>
      <c r="U5" s="87" t="s">
        <v>147</v>
      </c>
      <c r="V5" s="87" t="s">
        <v>52</v>
      </c>
      <c r="W5" s="87" t="s">
        <v>147</v>
      </c>
      <c r="X5" s="87"/>
      <c r="Y5" s="87"/>
      <c r="Z5" s="87" t="s">
        <v>147</v>
      </c>
      <c r="AA5" s="87" t="s">
        <v>52</v>
      </c>
      <c r="AB5" s="87" t="s">
        <v>147</v>
      </c>
      <c r="AC5" s="87" t="s">
        <v>52</v>
      </c>
      <c r="AD5" s="87" t="s">
        <v>147</v>
      </c>
      <c r="AE5" s="87" t="s">
        <v>52</v>
      </c>
      <c r="AF5" s="87" t="s">
        <v>147</v>
      </c>
      <c r="AG5" s="87" t="s">
        <v>52</v>
      </c>
      <c r="AH5" s="87" t="s">
        <v>147</v>
      </c>
      <c r="AI5" s="87" t="s">
        <v>52</v>
      </c>
      <c r="AJ5" s="87" t="s">
        <v>147</v>
      </c>
      <c r="AK5" s="87" t="s">
        <v>52</v>
      </c>
      <c r="AL5" s="87"/>
      <c r="AM5" s="87"/>
      <c r="AN5" s="87"/>
      <c r="AO5" s="87" t="s">
        <v>147</v>
      </c>
      <c r="AP5" s="87" t="s">
        <v>52</v>
      </c>
      <c r="AQ5" s="87" t="s">
        <v>147</v>
      </c>
      <c r="AR5" s="87" t="s">
        <v>52</v>
      </c>
      <c r="AS5" s="87" t="s">
        <v>147</v>
      </c>
      <c r="AT5" s="87" t="s">
        <v>52</v>
      </c>
      <c r="AU5" s="87" t="s">
        <v>147</v>
      </c>
      <c r="AV5" s="87" t="s">
        <v>52</v>
      </c>
      <c r="AW5" s="87" t="s">
        <v>147</v>
      </c>
      <c r="AX5" s="87" t="s">
        <v>52</v>
      </c>
      <c r="AY5" s="87" t="s">
        <v>147</v>
      </c>
      <c r="AZ5" s="87" t="s">
        <v>52</v>
      </c>
      <c r="BA5" s="87" t="s">
        <v>147</v>
      </c>
      <c r="BB5" s="87"/>
      <c r="BC5" s="87"/>
    </row>
    <row r="6" spans="1:55" ht="19.5" customHeight="1">
      <c r="A6" s="8" t="s">
        <v>10</v>
      </c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2"/>
    </row>
    <row r="7" spans="1:55" s="6" customFormat="1" ht="12.75">
      <c r="A7" s="79" t="s">
        <v>11</v>
      </c>
      <c r="B7" s="103">
        <v>16</v>
      </c>
      <c r="C7" s="103">
        <v>16</v>
      </c>
      <c r="D7" s="103">
        <v>16</v>
      </c>
      <c r="E7" s="493">
        <v>16</v>
      </c>
      <c r="F7" s="494">
        <v>1</v>
      </c>
      <c r="G7" s="493">
        <v>16</v>
      </c>
      <c r="H7" s="494">
        <v>1</v>
      </c>
      <c r="I7" s="495">
        <v>16</v>
      </c>
      <c r="J7" s="494">
        <f aca="true" t="shared" si="0" ref="J7:J30">I7/D7</f>
        <v>1</v>
      </c>
      <c r="K7" s="493">
        <v>16</v>
      </c>
      <c r="L7" s="494">
        <v>1</v>
      </c>
      <c r="M7" s="493">
        <v>16</v>
      </c>
      <c r="N7" s="494">
        <v>1</v>
      </c>
      <c r="O7" s="495">
        <v>16</v>
      </c>
      <c r="P7" s="494">
        <f aca="true" t="shared" si="1" ref="P7:P30">O7/D7</f>
        <v>1</v>
      </c>
      <c r="Q7" s="496">
        <v>2</v>
      </c>
      <c r="R7" s="494">
        <v>0.125</v>
      </c>
      <c r="S7" s="497">
        <v>2</v>
      </c>
      <c r="T7" s="494">
        <v>0.125</v>
      </c>
      <c r="U7" s="498">
        <v>1</v>
      </c>
      <c r="V7" s="494">
        <f aca="true" t="shared" si="2" ref="V7:V30">U7/D7</f>
        <v>0.0625</v>
      </c>
      <c r="W7" s="103">
        <v>16</v>
      </c>
      <c r="X7" s="103">
        <v>16</v>
      </c>
      <c r="Y7" s="103">
        <v>16</v>
      </c>
      <c r="Z7" s="499">
        <v>16</v>
      </c>
      <c r="AA7" s="494">
        <v>1</v>
      </c>
      <c r="AB7" s="499">
        <v>16</v>
      </c>
      <c r="AC7" s="494">
        <v>1</v>
      </c>
      <c r="AD7" s="103">
        <v>16</v>
      </c>
      <c r="AE7" s="494">
        <f aca="true" t="shared" si="3" ref="AE7:AE30">AD7/Y7</f>
        <v>1</v>
      </c>
      <c r="AF7" s="499">
        <v>16</v>
      </c>
      <c r="AG7" s="494">
        <v>1</v>
      </c>
      <c r="AH7" s="499">
        <v>16</v>
      </c>
      <c r="AI7" s="494">
        <v>1</v>
      </c>
      <c r="AJ7" s="103">
        <v>16</v>
      </c>
      <c r="AK7" s="500">
        <f aca="true" t="shared" si="4" ref="AK7:AK30">Y7/AJ7</f>
        <v>1</v>
      </c>
      <c r="AL7" s="501">
        <v>22</v>
      </c>
      <c r="AM7" s="501">
        <v>24</v>
      </c>
      <c r="AN7" s="501">
        <v>24</v>
      </c>
      <c r="AO7" s="499">
        <v>21</v>
      </c>
      <c r="AP7" s="494">
        <f aca="true" t="shared" si="5" ref="AP7:AP30">AO7/AL7</f>
        <v>0.9545454545454546</v>
      </c>
      <c r="AQ7" s="499">
        <v>23</v>
      </c>
      <c r="AR7" s="502">
        <f aca="true" t="shared" si="6" ref="AR7:AR30">AQ7/AM7</f>
        <v>0.9583333333333334</v>
      </c>
      <c r="AS7" s="503">
        <v>23</v>
      </c>
      <c r="AT7" s="504">
        <f aca="true" t="shared" si="7" ref="AT7:AT30">AS7/AN7</f>
        <v>0.9583333333333334</v>
      </c>
      <c r="AU7" s="499">
        <v>1</v>
      </c>
      <c r="AV7" s="494">
        <f aca="true" t="shared" si="8" ref="AV7:AV30">AU7/AL7</f>
        <v>0.045454545454545456</v>
      </c>
      <c r="AW7" s="499">
        <v>1</v>
      </c>
      <c r="AX7" s="502">
        <f aca="true" t="shared" si="9" ref="AX7:AX30">AW7/AM7</f>
        <v>0.041666666666666664</v>
      </c>
      <c r="AY7" s="503">
        <v>1</v>
      </c>
      <c r="AZ7" s="504">
        <f aca="true" t="shared" si="10" ref="AZ7:AZ30">AY7/AN7</f>
        <v>0.041666666666666664</v>
      </c>
      <c r="BA7" s="499">
        <v>5</v>
      </c>
      <c r="BB7" s="499">
        <v>5</v>
      </c>
      <c r="BC7" s="499">
        <v>5</v>
      </c>
    </row>
    <row r="8" spans="1:55" s="6" customFormat="1" ht="12.75">
      <c r="A8" s="79" t="s">
        <v>12</v>
      </c>
      <c r="B8" s="103">
        <v>14</v>
      </c>
      <c r="C8" s="103">
        <v>14</v>
      </c>
      <c r="D8" s="103">
        <v>14</v>
      </c>
      <c r="E8" s="499">
        <v>14</v>
      </c>
      <c r="F8" s="494">
        <v>1</v>
      </c>
      <c r="G8" s="499">
        <v>14</v>
      </c>
      <c r="H8" s="494">
        <v>1</v>
      </c>
      <c r="I8" s="495">
        <v>14</v>
      </c>
      <c r="J8" s="494">
        <f t="shared" si="0"/>
        <v>1</v>
      </c>
      <c r="K8" s="499">
        <v>14</v>
      </c>
      <c r="L8" s="494">
        <v>1</v>
      </c>
      <c r="M8" s="499">
        <v>14</v>
      </c>
      <c r="N8" s="494">
        <v>1</v>
      </c>
      <c r="O8" s="495">
        <v>14</v>
      </c>
      <c r="P8" s="494">
        <f t="shared" si="1"/>
        <v>1</v>
      </c>
      <c r="Q8" s="496">
        <v>1</v>
      </c>
      <c r="R8" s="494">
        <v>0.071</v>
      </c>
      <c r="S8" s="497">
        <v>1</v>
      </c>
      <c r="T8" s="494">
        <v>0.071</v>
      </c>
      <c r="U8" s="498">
        <v>1</v>
      </c>
      <c r="V8" s="494">
        <f t="shared" si="2"/>
        <v>0.07142857142857142</v>
      </c>
      <c r="W8" s="103">
        <v>14</v>
      </c>
      <c r="X8" s="103">
        <v>14</v>
      </c>
      <c r="Y8" s="120">
        <v>14</v>
      </c>
      <c r="Z8" s="499">
        <v>14</v>
      </c>
      <c r="AA8" s="494">
        <v>1</v>
      </c>
      <c r="AB8" s="499">
        <v>14</v>
      </c>
      <c r="AC8" s="494">
        <v>1</v>
      </c>
      <c r="AD8" s="120">
        <v>14</v>
      </c>
      <c r="AE8" s="494">
        <f t="shared" si="3"/>
        <v>1</v>
      </c>
      <c r="AF8" s="499">
        <v>14</v>
      </c>
      <c r="AG8" s="494">
        <v>1</v>
      </c>
      <c r="AH8" s="499">
        <v>14</v>
      </c>
      <c r="AI8" s="494">
        <v>1</v>
      </c>
      <c r="AJ8" s="120">
        <v>14</v>
      </c>
      <c r="AK8" s="500">
        <f t="shared" si="4"/>
        <v>1</v>
      </c>
      <c r="AL8" s="501">
        <v>20</v>
      </c>
      <c r="AM8" s="501">
        <v>21</v>
      </c>
      <c r="AN8" s="501">
        <v>21</v>
      </c>
      <c r="AO8" s="499">
        <v>17</v>
      </c>
      <c r="AP8" s="494">
        <f t="shared" si="5"/>
        <v>0.85</v>
      </c>
      <c r="AQ8" s="499">
        <v>17</v>
      </c>
      <c r="AR8" s="502">
        <f t="shared" si="6"/>
        <v>0.8095238095238095</v>
      </c>
      <c r="AS8" s="503">
        <v>17</v>
      </c>
      <c r="AT8" s="504">
        <f t="shared" si="7"/>
        <v>0.8095238095238095</v>
      </c>
      <c r="AU8" s="499">
        <v>0</v>
      </c>
      <c r="AV8" s="494">
        <f t="shared" si="8"/>
        <v>0</v>
      </c>
      <c r="AW8" s="499">
        <v>2</v>
      </c>
      <c r="AX8" s="502">
        <f t="shared" si="9"/>
        <v>0.09523809523809523</v>
      </c>
      <c r="AY8" s="503">
        <v>3</v>
      </c>
      <c r="AZ8" s="504">
        <f t="shared" si="10"/>
        <v>0.14285714285714285</v>
      </c>
      <c r="BA8" s="499">
        <v>2</v>
      </c>
      <c r="BB8" s="499">
        <v>2</v>
      </c>
      <c r="BC8" s="499">
        <v>3</v>
      </c>
    </row>
    <row r="9" spans="1:55" s="6" customFormat="1" ht="12.75">
      <c r="A9" s="79" t="s">
        <v>13</v>
      </c>
      <c r="B9" s="103">
        <v>18</v>
      </c>
      <c r="C9" s="103">
        <v>18</v>
      </c>
      <c r="D9" s="103">
        <v>18</v>
      </c>
      <c r="E9" s="499">
        <v>18</v>
      </c>
      <c r="F9" s="494">
        <v>1</v>
      </c>
      <c r="G9" s="499">
        <v>18</v>
      </c>
      <c r="H9" s="494">
        <v>1</v>
      </c>
      <c r="I9" s="495">
        <v>18</v>
      </c>
      <c r="J9" s="494">
        <f t="shared" si="0"/>
        <v>1</v>
      </c>
      <c r="K9" s="499">
        <v>18</v>
      </c>
      <c r="L9" s="494">
        <v>1</v>
      </c>
      <c r="M9" s="499">
        <v>18</v>
      </c>
      <c r="N9" s="494">
        <v>1</v>
      </c>
      <c r="O9" s="495">
        <v>18</v>
      </c>
      <c r="P9" s="494">
        <f t="shared" si="1"/>
        <v>1</v>
      </c>
      <c r="Q9" s="496">
        <v>1</v>
      </c>
      <c r="R9" s="494">
        <v>0.055999999999999994</v>
      </c>
      <c r="S9" s="497">
        <v>1</v>
      </c>
      <c r="T9" s="494">
        <v>0.055999999999999994</v>
      </c>
      <c r="U9" s="498">
        <v>1</v>
      </c>
      <c r="V9" s="494">
        <f t="shared" si="2"/>
        <v>0.05555555555555555</v>
      </c>
      <c r="W9" s="103">
        <v>15</v>
      </c>
      <c r="X9" s="103">
        <v>15</v>
      </c>
      <c r="Y9" s="103">
        <v>15</v>
      </c>
      <c r="Z9" s="499">
        <v>15</v>
      </c>
      <c r="AA9" s="494">
        <v>1</v>
      </c>
      <c r="AB9" s="499">
        <v>15</v>
      </c>
      <c r="AC9" s="494">
        <v>1</v>
      </c>
      <c r="AD9" s="103">
        <v>15</v>
      </c>
      <c r="AE9" s="494">
        <f t="shared" si="3"/>
        <v>1</v>
      </c>
      <c r="AF9" s="499">
        <v>15</v>
      </c>
      <c r="AG9" s="494">
        <v>1</v>
      </c>
      <c r="AH9" s="499">
        <v>15</v>
      </c>
      <c r="AI9" s="494">
        <v>1</v>
      </c>
      <c r="AJ9" s="103">
        <v>15</v>
      </c>
      <c r="AK9" s="500">
        <f t="shared" si="4"/>
        <v>1</v>
      </c>
      <c r="AL9" s="501">
        <v>28</v>
      </c>
      <c r="AM9" s="501">
        <v>35</v>
      </c>
      <c r="AN9" s="501">
        <v>36</v>
      </c>
      <c r="AO9" s="499">
        <v>28</v>
      </c>
      <c r="AP9" s="494">
        <f t="shared" si="5"/>
        <v>1</v>
      </c>
      <c r="AQ9" s="499">
        <v>35</v>
      </c>
      <c r="AR9" s="502">
        <f t="shared" si="6"/>
        <v>1</v>
      </c>
      <c r="AS9" s="503">
        <v>36</v>
      </c>
      <c r="AT9" s="504">
        <f t="shared" si="7"/>
        <v>1</v>
      </c>
      <c r="AU9" s="499">
        <v>10</v>
      </c>
      <c r="AV9" s="494">
        <f t="shared" si="8"/>
        <v>0.35714285714285715</v>
      </c>
      <c r="AW9" s="499">
        <v>0</v>
      </c>
      <c r="AX9" s="502">
        <f t="shared" si="9"/>
        <v>0</v>
      </c>
      <c r="AY9" s="503">
        <v>2</v>
      </c>
      <c r="AZ9" s="504">
        <f t="shared" si="10"/>
        <v>0.05555555555555555</v>
      </c>
      <c r="BA9" s="499">
        <v>2</v>
      </c>
      <c r="BB9" s="499">
        <v>0</v>
      </c>
      <c r="BC9" s="499">
        <v>2</v>
      </c>
    </row>
    <row r="10" spans="1:55" s="6" customFormat="1" ht="12.75">
      <c r="A10" s="79" t="s">
        <v>14</v>
      </c>
      <c r="B10" s="103">
        <v>16</v>
      </c>
      <c r="C10" s="103">
        <v>16</v>
      </c>
      <c r="D10" s="103">
        <v>16</v>
      </c>
      <c r="E10" s="499">
        <v>16</v>
      </c>
      <c r="F10" s="494">
        <v>1</v>
      </c>
      <c r="G10" s="499">
        <v>16</v>
      </c>
      <c r="H10" s="494">
        <v>1</v>
      </c>
      <c r="I10" s="495">
        <v>16</v>
      </c>
      <c r="J10" s="494">
        <f t="shared" si="0"/>
        <v>1</v>
      </c>
      <c r="K10" s="499">
        <v>16</v>
      </c>
      <c r="L10" s="494">
        <v>1</v>
      </c>
      <c r="M10" s="499">
        <v>16</v>
      </c>
      <c r="N10" s="494">
        <v>1</v>
      </c>
      <c r="O10" s="495">
        <v>16</v>
      </c>
      <c r="P10" s="494">
        <f t="shared" si="1"/>
        <v>1</v>
      </c>
      <c r="Q10" s="496">
        <v>1</v>
      </c>
      <c r="R10" s="494">
        <v>0.063</v>
      </c>
      <c r="S10" s="497">
        <v>1</v>
      </c>
      <c r="T10" s="494">
        <v>0.063</v>
      </c>
      <c r="U10" s="498">
        <v>2</v>
      </c>
      <c r="V10" s="494">
        <f t="shared" si="2"/>
        <v>0.125</v>
      </c>
      <c r="W10" s="103">
        <v>13</v>
      </c>
      <c r="X10" s="103">
        <v>13</v>
      </c>
      <c r="Y10" s="103">
        <v>13</v>
      </c>
      <c r="Z10" s="499">
        <v>13</v>
      </c>
      <c r="AA10" s="494">
        <v>1</v>
      </c>
      <c r="AB10" s="499">
        <v>13</v>
      </c>
      <c r="AC10" s="494">
        <v>1</v>
      </c>
      <c r="AD10" s="103">
        <v>13</v>
      </c>
      <c r="AE10" s="494">
        <f t="shared" si="3"/>
        <v>1</v>
      </c>
      <c r="AF10" s="499">
        <v>13</v>
      </c>
      <c r="AG10" s="494">
        <v>1</v>
      </c>
      <c r="AH10" s="499">
        <v>13</v>
      </c>
      <c r="AI10" s="494">
        <v>1</v>
      </c>
      <c r="AJ10" s="103">
        <v>13</v>
      </c>
      <c r="AK10" s="500">
        <f t="shared" si="4"/>
        <v>1</v>
      </c>
      <c r="AL10" s="501">
        <v>22</v>
      </c>
      <c r="AM10" s="501">
        <v>22</v>
      </c>
      <c r="AN10" s="501">
        <v>29</v>
      </c>
      <c r="AO10" s="499">
        <v>22</v>
      </c>
      <c r="AP10" s="494">
        <f t="shared" si="5"/>
        <v>1</v>
      </c>
      <c r="AQ10" s="499">
        <v>22</v>
      </c>
      <c r="AR10" s="502">
        <f t="shared" si="6"/>
        <v>1</v>
      </c>
      <c r="AS10" s="503">
        <v>13</v>
      </c>
      <c r="AT10" s="504">
        <f t="shared" si="7"/>
        <v>0.4482758620689655</v>
      </c>
      <c r="AU10" s="499">
        <v>3</v>
      </c>
      <c r="AV10" s="494">
        <f t="shared" si="8"/>
        <v>0.13636363636363635</v>
      </c>
      <c r="AW10" s="499">
        <v>4</v>
      </c>
      <c r="AX10" s="502">
        <f t="shared" si="9"/>
        <v>0.18181818181818182</v>
      </c>
      <c r="AY10" s="503">
        <v>7</v>
      </c>
      <c r="AZ10" s="504">
        <f t="shared" si="10"/>
        <v>0.2413793103448276</v>
      </c>
      <c r="BA10" s="499">
        <v>4</v>
      </c>
      <c r="BB10" s="499">
        <v>10</v>
      </c>
      <c r="BC10" s="499">
        <v>7</v>
      </c>
    </row>
    <row r="11" spans="1:55" s="6" customFormat="1" ht="12.75">
      <c r="A11" s="79" t="s">
        <v>15</v>
      </c>
      <c r="B11" s="231">
        <v>21</v>
      </c>
      <c r="C11" s="231">
        <v>21</v>
      </c>
      <c r="D11" s="231">
        <v>21</v>
      </c>
      <c r="E11" s="499">
        <v>21</v>
      </c>
      <c r="F11" s="494">
        <v>1</v>
      </c>
      <c r="G11" s="499">
        <v>21</v>
      </c>
      <c r="H11" s="494">
        <v>1</v>
      </c>
      <c r="I11" s="495">
        <v>21</v>
      </c>
      <c r="J11" s="494">
        <f t="shared" si="0"/>
        <v>1</v>
      </c>
      <c r="K11" s="499">
        <v>21</v>
      </c>
      <c r="L11" s="494">
        <v>1</v>
      </c>
      <c r="M11" s="499">
        <v>21</v>
      </c>
      <c r="N11" s="494">
        <v>1</v>
      </c>
      <c r="O11" s="495">
        <v>21</v>
      </c>
      <c r="P11" s="494">
        <f t="shared" si="1"/>
        <v>1</v>
      </c>
      <c r="Q11" s="496">
        <v>1</v>
      </c>
      <c r="R11" s="494">
        <v>0.048</v>
      </c>
      <c r="S11" s="497">
        <v>1</v>
      </c>
      <c r="T11" s="494">
        <v>0.048</v>
      </c>
      <c r="U11" s="498">
        <v>1</v>
      </c>
      <c r="V11" s="494">
        <f t="shared" si="2"/>
        <v>0.047619047619047616</v>
      </c>
      <c r="W11" s="231">
        <v>20</v>
      </c>
      <c r="X11" s="231">
        <v>20</v>
      </c>
      <c r="Y11" s="231">
        <v>20</v>
      </c>
      <c r="Z11" s="499">
        <v>20</v>
      </c>
      <c r="AA11" s="494">
        <v>1</v>
      </c>
      <c r="AB11" s="499">
        <v>20</v>
      </c>
      <c r="AC11" s="494">
        <v>1</v>
      </c>
      <c r="AD11" s="231">
        <v>20</v>
      </c>
      <c r="AE11" s="494">
        <f t="shared" si="3"/>
        <v>1</v>
      </c>
      <c r="AF11" s="499">
        <v>20</v>
      </c>
      <c r="AG11" s="494">
        <v>1</v>
      </c>
      <c r="AH11" s="499">
        <v>20</v>
      </c>
      <c r="AI11" s="494">
        <v>1</v>
      </c>
      <c r="AJ11" s="231">
        <v>20</v>
      </c>
      <c r="AK11" s="500">
        <f t="shared" si="4"/>
        <v>1</v>
      </c>
      <c r="AL11" s="501">
        <v>32</v>
      </c>
      <c r="AM11" s="501">
        <v>32</v>
      </c>
      <c r="AN11" s="501">
        <v>35</v>
      </c>
      <c r="AO11" s="499">
        <v>31</v>
      </c>
      <c r="AP11" s="494">
        <f t="shared" si="5"/>
        <v>0.96875</v>
      </c>
      <c r="AQ11" s="499">
        <v>32</v>
      </c>
      <c r="AR11" s="502">
        <f t="shared" si="6"/>
        <v>1</v>
      </c>
      <c r="AS11" s="503">
        <v>33</v>
      </c>
      <c r="AT11" s="504">
        <f t="shared" si="7"/>
        <v>0.9428571428571428</v>
      </c>
      <c r="AU11" s="499">
        <v>13</v>
      </c>
      <c r="AV11" s="494">
        <f t="shared" si="8"/>
        <v>0.40625</v>
      </c>
      <c r="AW11" s="499">
        <v>13</v>
      </c>
      <c r="AX11" s="502">
        <f t="shared" si="9"/>
        <v>0.40625</v>
      </c>
      <c r="AY11" s="503">
        <v>13</v>
      </c>
      <c r="AZ11" s="504">
        <f t="shared" si="10"/>
        <v>0.37142857142857144</v>
      </c>
      <c r="BA11" s="499">
        <v>13</v>
      </c>
      <c r="BB11" s="499">
        <v>13</v>
      </c>
      <c r="BC11" s="499">
        <v>10</v>
      </c>
    </row>
    <row r="12" spans="1:55" s="6" customFormat="1" ht="12.75">
      <c r="A12" s="79" t="s">
        <v>16</v>
      </c>
      <c r="B12" s="103">
        <v>16</v>
      </c>
      <c r="C12" s="103">
        <v>16</v>
      </c>
      <c r="D12" s="103">
        <v>14</v>
      </c>
      <c r="E12" s="499">
        <v>16</v>
      </c>
      <c r="F12" s="494">
        <v>1</v>
      </c>
      <c r="G12" s="499">
        <v>16</v>
      </c>
      <c r="H12" s="494">
        <v>1</v>
      </c>
      <c r="I12" s="495">
        <v>14</v>
      </c>
      <c r="J12" s="494">
        <f t="shared" si="0"/>
        <v>1</v>
      </c>
      <c r="K12" s="499">
        <v>16</v>
      </c>
      <c r="L12" s="494">
        <v>1</v>
      </c>
      <c r="M12" s="499">
        <v>16</v>
      </c>
      <c r="N12" s="494">
        <v>1</v>
      </c>
      <c r="O12" s="495">
        <v>14</v>
      </c>
      <c r="P12" s="494">
        <f t="shared" si="1"/>
        <v>1</v>
      </c>
      <c r="Q12" s="496">
        <v>1</v>
      </c>
      <c r="R12" s="494">
        <v>0.063</v>
      </c>
      <c r="S12" s="497">
        <v>1</v>
      </c>
      <c r="T12" s="494">
        <v>0.063</v>
      </c>
      <c r="U12" s="498">
        <v>1</v>
      </c>
      <c r="V12" s="494">
        <f t="shared" si="2"/>
        <v>0.07142857142857142</v>
      </c>
      <c r="W12" s="103">
        <v>15</v>
      </c>
      <c r="X12" s="103">
        <v>15</v>
      </c>
      <c r="Y12" s="103">
        <v>14</v>
      </c>
      <c r="Z12" s="499">
        <v>15</v>
      </c>
      <c r="AA12" s="494">
        <v>1</v>
      </c>
      <c r="AB12" s="499">
        <v>15</v>
      </c>
      <c r="AC12" s="494">
        <v>1</v>
      </c>
      <c r="AD12" s="103">
        <v>14</v>
      </c>
      <c r="AE12" s="494">
        <f t="shared" si="3"/>
        <v>1</v>
      </c>
      <c r="AF12" s="499">
        <v>15</v>
      </c>
      <c r="AG12" s="494">
        <v>1</v>
      </c>
      <c r="AH12" s="499">
        <v>15</v>
      </c>
      <c r="AI12" s="494">
        <v>1</v>
      </c>
      <c r="AJ12" s="103">
        <v>14</v>
      </c>
      <c r="AK12" s="500">
        <f t="shared" si="4"/>
        <v>1</v>
      </c>
      <c r="AL12" s="501">
        <v>21</v>
      </c>
      <c r="AM12" s="501">
        <v>21</v>
      </c>
      <c r="AN12" s="501">
        <v>21</v>
      </c>
      <c r="AO12" s="499">
        <v>21</v>
      </c>
      <c r="AP12" s="494">
        <f t="shared" si="5"/>
        <v>1</v>
      </c>
      <c r="AQ12" s="499">
        <v>21</v>
      </c>
      <c r="AR12" s="502">
        <f t="shared" si="6"/>
        <v>1</v>
      </c>
      <c r="AS12" s="503">
        <v>21</v>
      </c>
      <c r="AT12" s="504">
        <f t="shared" si="7"/>
        <v>1</v>
      </c>
      <c r="AU12" s="499">
        <v>2</v>
      </c>
      <c r="AV12" s="494">
        <f t="shared" si="8"/>
        <v>0.09523809523809523</v>
      </c>
      <c r="AW12" s="499">
        <v>3</v>
      </c>
      <c r="AX12" s="502">
        <f t="shared" si="9"/>
        <v>0.14285714285714285</v>
      </c>
      <c r="AY12" s="503">
        <v>0</v>
      </c>
      <c r="AZ12" s="504">
        <f t="shared" si="10"/>
        <v>0</v>
      </c>
      <c r="BA12" s="499">
        <v>2</v>
      </c>
      <c r="BB12" s="499">
        <v>3</v>
      </c>
      <c r="BC12" s="499">
        <v>5</v>
      </c>
    </row>
    <row r="13" spans="1:55" s="6" customFormat="1" ht="12.75">
      <c r="A13" s="79" t="s">
        <v>17</v>
      </c>
      <c r="B13" s="103">
        <v>32</v>
      </c>
      <c r="C13" s="103">
        <v>32</v>
      </c>
      <c r="D13" s="103">
        <v>32</v>
      </c>
      <c r="E13" s="499">
        <v>32</v>
      </c>
      <c r="F13" s="494">
        <v>1</v>
      </c>
      <c r="G13" s="499">
        <v>32</v>
      </c>
      <c r="H13" s="494">
        <v>1</v>
      </c>
      <c r="I13" s="495">
        <v>32</v>
      </c>
      <c r="J13" s="494">
        <f t="shared" si="0"/>
        <v>1</v>
      </c>
      <c r="K13" s="499">
        <v>32</v>
      </c>
      <c r="L13" s="494">
        <v>1</v>
      </c>
      <c r="M13" s="499">
        <v>32</v>
      </c>
      <c r="N13" s="494">
        <v>1</v>
      </c>
      <c r="O13" s="495">
        <v>32</v>
      </c>
      <c r="P13" s="494">
        <f t="shared" si="1"/>
        <v>1</v>
      </c>
      <c r="Q13" s="496">
        <v>1</v>
      </c>
      <c r="R13" s="494">
        <v>0.031</v>
      </c>
      <c r="S13" s="497">
        <v>1</v>
      </c>
      <c r="T13" s="494">
        <v>0.031</v>
      </c>
      <c r="U13" s="498">
        <v>1</v>
      </c>
      <c r="V13" s="494">
        <f t="shared" si="2"/>
        <v>0.03125</v>
      </c>
      <c r="W13" s="103">
        <v>32</v>
      </c>
      <c r="X13" s="103">
        <v>32</v>
      </c>
      <c r="Y13" s="103">
        <v>32</v>
      </c>
      <c r="Z13" s="499">
        <v>32</v>
      </c>
      <c r="AA13" s="494">
        <v>1</v>
      </c>
      <c r="AB13" s="499">
        <v>32</v>
      </c>
      <c r="AC13" s="494">
        <v>1</v>
      </c>
      <c r="AD13" s="103">
        <v>32</v>
      </c>
      <c r="AE13" s="494">
        <f t="shared" si="3"/>
        <v>1</v>
      </c>
      <c r="AF13" s="499">
        <v>32</v>
      </c>
      <c r="AG13" s="494">
        <v>1</v>
      </c>
      <c r="AH13" s="499">
        <v>32</v>
      </c>
      <c r="AI13" s="494">
        <v>1</v>
      </c>
      <c r="AJ13" s="103">
        <v>32</v>
      </c>
      <c r="AK13" s="500">
        <f t="shared" si="4"/>
        <v>1</v>
      </c>
      <c r="AL13" s="501">
        <v>42</v>
      </c>
      <c r="AM13" s="501">
        <v>42</v>
      </c>
      <c r="AN13" s="501">
        <v>42</v>
      </c>
      <c r="AO13" s="499">
        <v>42</v>
      </c>
      <c r="AP13" s="494">
        <f t="shared" si="5"/>
        <v>1</v>
      </c>
      <c r="AQ13" s="499">
        <v>42</v>
      </c>
      <c r="AR13" s="502">
        <f t="shared" si="6"/>
        <v>1</v>
      </c>
      <c r="AS13" s="503">
        <v>42</v>
      </c>
      <c r="AT13" s="504">
        <f t="shared" si="7"/>
        <v>1</v>
      </c>
      <c r="AU13" s="499">
        <v>2</v>
      </c>
      <c r="AV13" s="494">
        <f t="shared" si="8"/>
        <v>0.047619047619047616</v>
      </c>
      <c r="AW13" s="499">
        <v>2</v>
      </c>
      <c r="AX13" s="502">
        <f t="shared" si="9"/>
        <v>0.047619047619047616</v>
      </c>
      <c r="AY13" s="503">
        <v>3</v>
      </c>
      <c r="AZ13" s="504">
        <f t="shared" si="10"/>
        <v>0.07142857142857142</v>
      </c>
      <c r="BA13" s="499">
        <v>3</v>
      </c>
      <c r="BB13" s="499">
        <v>3</v>
      </c>
      <c r="BC13" s="499">
        <v>3</v>
      </c>
    </row>
    <row r="14" spans="1:55" s="6" customFormat="1" ht="12.75">
      <c r="A14" s="79" t="s">
        <v>18</v>
      </c>
      <c r="B14" s="103">
        <v>21</v>
      </c>
      <c r="C14" s="103">
        <v>21</v>
      </c>
      <c r="D14" s="103">
        <v>21</v>
      </c>
      <c r="E14" s="499">
        <v>21</v>
      </c>
      <c r="F14" s="494">
        <v>1</v>
      </c>
      <c r="G14" s="499">
        <v>21</v>
      </c>
      <c r="H14" s="494">
        <v>1</v>
      </c>
      <c r="I14" s="495">
        <v>21</v>
      </c>
      <c r="J14" s="494">
        <f t="shared" si="0"/>
        <v>1</v>
      </c>
      <c r="K14" s="499">
        <v>21</v>
      </c>
      <c r="L14" s="494">
        <v>1</v>
      </c>
      <c r="M14" s="499">
        <v>21</v>
      </c>
      <c r="N14" s="494">
        <v>1</v>
      </c>
      <c r="O14" s="495">
        <v>21</v>
      </c>
      <c r="P14" s="494">
        <f t="shared" si="1"/>
        <v>1</v>
      </c>
      <c r="Q14" s="496">
        <v>1</v>
      </c>
      <c r="R14" s="494">
        <v>0.048</v>
      </c>
      <c r="S14" s="497">
        <v>1</v>
      </c>
      <c r="T14" s="494">
        <v>0.048</v>
      </c>
      <c r="U14" s="498">
        <v>1</v>
      </c>
      <c r="V14" s="494">
        <f t="shared" si="2"/>
        <v>0.047619047619047616</v>
      </c>
      <c r="W14" s="103">
        <v>18</v>
      </c>
      <c r="X14" s="103">
        <v>18</v>
      </c>
      <c r="Y14" s="103">
        <v>18</v>
      </c>
      <c r="Z14" s="499">
        <v>18</v>
      </c>
      <c r="AA14" s="494">
        <v>1</v>
      </c>
      <c r="AB14" s="499">
        <v>18</v>
      </c>
      <c r="AC14" s="494">
        <v>1</v>
      </c>
      <c r="AD14" s="103">
        <v>18</v>
      </c>
      <c r="AE14" s="494">
        <f t="shared" si="3"/>
        <v>1</v>
      </c>
      <c r="AF14" s="499">
        <v>18</v>
      </c>
      <c r="AG14" s="494">
        <v>1</v>
      </c>
      <c r="AH14" s="499">
        <v>18</v>
      </c>
      <c r="AI14" s="494">
        <v>1</v>
      </c>
      <c r="AJ14" s="103">
        <v>18</v>
      </c>
      <c r="AK14" s="500">
        <f t="shared" si="4"/>
        <v>1</v>
      </c>
      <c r="AL14" s="501">
        <v>26</v>
      </c>
      <c r="AM14" s="501">
        <v>27</v>
      </c>
      <c r="AN14" s="501">
        <v>27</v>
      </c>
      <c r="AO14" s="499">
        <v>26</v>
      </c>
      <c r="AP14" s="494">
        <f t="shared" si="5"/>
        <v>1</v>
      </c>
      <c r="AQ14" s="499">
        <v>27</v>
      </c>
      <c r="AR14" s="502">
        <f t="shared" si="6"/>
        <v>1</v>
      </c>
      <c r="AS14" s="503">
        <v>27</v>
      </c>
      <c r="AT14" s="504">
        <f t="shared" si="7"/>
        <v>1</v>
      </c>
      <c r="AU14" s="499">
        <v>8</v>
      </c>
      <c r="AV14" s="494">
        <f t="shared" si="8"/>
        <v>0.3076923076923077</v>
      </c>
      <c r="AW14" s="499">
        <v>0</v>
      </c>
      <c r="AX14" s="502">
        <f t="shared" si="9"/>
        <v>0</v>
      </c>
      <c r="AY14" s="503">
        <v>0</v>
      </c>
      <c r="AZ14" s="504">
        <f t="shared" si="10"/>
        <v>0</v>
      </c>
      <c r="BA14" s="499">
        <v>8</v>
      </c>
      <c r="BB14" s="499">
        <v>0</v>
      </c>
      <c r="BC14" s="499">
        <v>0</v>
      </c>
    </row>
    <row r="15" spans="1:55" s="506" customFormat="1" ht="12.75">
      <c r="A15" s="505" t="s">
        <v>19</v>
      </c>
      <c r="B15" s="231">
        <v>19</v>
      </c>
      <c r="C15" s="231">
        <v>19</v>
      </c>
      <c r="D15" s="231">
        <v>19</v>
      </c>
      <c r="E15" s="499">
        <v>19</v>
      </c>
      <c r="F15" s="494">
        <v>1</v>
      </c>
      <c r="G15" s="499">
        <v>19</v>
      </c>
      <c r="H15" s="494">
        <v>1</v>
      </c>
      <c r="I15" s="495">
        <v>19</v>
      </c>
      <c r="J15" s="494">
        <f t="shared" si="0"/>
        <v>1</v>
      </c>
      <c r="K15" s="499">
        <v>19</v>
      </c>
      <c r="L15" s="494">
        <v>1</v>
      </c>
      <c r="M15" s="499">
        <v>19</v>
      </c>
      <c r="N15" s="494">
        <v>1</v>
      </c>
      <c r="O15" s="495">
        <v>19</v>
      </c>
      <c r="P15" s="494">
        <f t="shared" si="1"/>
        <v>1</v>
      </c>
      <c r="Q15" s="496">
        <v>1</v>
      </c>
      <c r="R15" s="494">
        <v>0.053</v>
      </c>
      <c r="S15" s="497">
        <v>1</v>
      </c>
      <c r="T15" s="494">
        <v>0.053</v>
      </c>
      <c r="U15" s="498">
        <v>1</v>
      </c>
      <c r="V15" s="494">
        <f t="shared" si="2"/>
        <v>0.05263157894736842</v>
      </c>
      <c r="W15" s="231">
        <v>18</v>
      </c>
      <c r="X15" s="231">
        <v>18</v>
      </c>
      <c r="Y15" s="103">
        <v>18</v>
      </c>
      <c r="Z15" s="499">
        <v>18</v>
      </c>
      <c r="AA15" s="494">
        <v>1</v>
      </c>
      <c r="AB15" s="499">
        <v>18</v>
      </c>
      <c r="AC15" s="494">
        <v>1</v>
      </c>
      <c r="AD15" s="103">
        <v>18</v>
      </c>
      <c r="AE15" s="494">
        <f t="shared" si="3"/>
        <v>1</v>
      </c>
      <c r="AF15" s="499">
        <v>18</v>
      </c>
      <c r="AG15" s="494">
        <v>1</v>
      </c>
      <c r="AH15" s="499">
        <v>18</v>
      </c>
      <c r="AI15" s="494">
        <v>1</v>
      </c>
      <c r="AJ15" s="103">
        <v>18</v>
      </c>
      <c r="AK15" s="500">
        <f t="shared" si="4"/>
        <v>1</v>
      </c>
      <c r="AL15" s="501">
        <v>27</v>
      </c>
      <c r="AM15" s="501">
        <v>30</v>
      </c>
      <c r="AN15" s="501">
        <v>30</v>
      </c>
      <c r="AO15" s="499">
        <v>27</v>
      </c>
      <c r="AP15" s="494">
        <f t="shared" si="5"/>
        <v>1</v>
      </c>
      <c r="AQ15" s="499">
        <v>30</v>
      </c>
      <c r="AR15" s="502">
        <f t="shared" si="6"/>
        <v>1</v>
      </c>
      <c r="AS15" s="503">
        <v>30</v>
      </c>
      <c r="AT15" s="504">
        <f t="shared" si="7"/>
        <v>1</v>
      </c>
      <c r="AU15" s="499">
        <v>7</v>
      </c>
      <c r="AV15" s="494">
        <f t="shared" si="8"/>
        <v>0.25925925925925924</v>
      </c>
      <c r="AW15" s="499">
        <v>7</v>
      </c>
      <c r="AX15" s="502">
        <f t="shared" si="9"/>
        <v>0.23333333333333334</v>
      </c>
      <c r="AY15" s="503">
        <v>9</v>
      </c>
      <c r="AZ15" s="504">
        <f t="shared" si="10"/>
        <v>0.3</v>
      </c>
      <c r="BA15" s="499">
        <v>7</v>
      </c>
      <c r="BB15" s="499">
        <v>5</v>
      </c>
      <c r="BC15" s="499">
        <v>5</v>
      </c>
    </row>
    <row r="16" spans="1:55" s="506" customFormat="1" ht="12.75">
      <c r="A16" s="505" t="s">
        <v>20</v>
      </c>
      <c r="B16" s="231">
        <v>14</v>
      </c>
      <c r="C16" s="231">
        <v>14</v>
      </c>
      <c r="D16" s="231">
        <v>14</v>
      </c>
      <c r="E16" s="499">
        <v>14</v>
      </c>
      <c r="F16" s="494">
        <v>1</v>
      </c>
      <c r="G16" s="499">
        <v>14</v>
      </c>
      <c r="H16" s="494">
        <v>1</v>
      </c>
      <c r="I16" s="495">
        <v>14</v>
      </c>
      <c r="J16" s="494">
        <f t="shared" si="0"/>
        <v>1</v>
      </c>
      <c r="K16" s="499">
        <v>14</v>
      </c>
      <c r="L16" s="494">
        <v>1</v>
      </c>
      <c r="M16" s="499">
        <v>14</v>
      </c>
      <c r="N16" s="494">
        <v>1</v>
      </c>
      <c r="O16" s="495">
        <v>14</v>
      </c>
      <c r="P16" s="494">
        <f t="shared" si="1"/>
        <v>1</v>
      </c>
      <c r="Q16" s="496">
        <v>2</v>
      </c>
      <c r="R16" s="483">
        <v>0.071</v>
      </c>
      <c r="S16" s="497">
        <v>2</v>
      </c>
      <c r="T16" s="494">
        <v>0.071</v>
      </c>
      <c r="U16" s="498">
        <v>1</v>
      </c>
      <c r="V16" s="494">
        <f t="shared" si="2"/>
        <v>0.07142857142857142</v>
      </c>
      <c r="W16" s="231">
        <v>12</v>
      </c>
      <c r="X16" s="231">
        <v>12</v>
      </c>
      <c r="Y16" s="103">
        <v>12</v>
      </c>
      <c r="Z16" s="499">
        <v>12</v>
      </c>
      <c r="AA16" s="494">
        <v>1</v>
      </c>
      <c r="AB16" s="499">
        <v>12</v>
      </c>
      <c r="AC16" s="494">
        <v>1</v>
      </c>
      <c r="AD16" s="103">
        <v>12</v>
      </c>
      <c r="AE16" s="494">
        <f t="shared" si="3"/>
        <v>1</v>
      </c>
      <c r="AF16" s="499">
        <v>12</v>
      </c>
      <c r="AG16" s="494">
        <v>1</v>
      </c>
      <c r="AH16" s="499">
        <v>12</v>
      </c>
      <c r="AI16" s="494">
        <v>1</v>
      </c>
      <c r="AJ16" s="103">
        <v>12</v>
      </c>
      <c r="AK16" s="500">
        <f t="shared" si="4"/>
        <v>1</v>
      </c>
      <c r="AL16" s="501">
        <v>18</v>
      </c>
      <c r="AM16" s="501">
        <v>18</v>
      </c>
      <c r="AN16" s="501">
        <v>18</v>
      </c>
      <c r="AO16" s="499">
        <v>18</v>
      </c>
      <c r="AP16" s="494">
        <f t="shared" si="5"/>
        <v>1</v>
      </c>
      <c r="AQ16" s="499">
        <v>18</v>
      </c>
      <c r="AR16" s="502">
        <f t="shared" si="6"/>
        <v>1</v>
      </c>
      <c r="AS16" s="503">
        <v>18</v>
      </c>
      <c r="AT16" s="504">
        <f t="shared" si="7"/>
        <v>1</v>
      </c>
      <c r="AU16" s="499">
        <v>0</v>
      </c>
      <c r="AV16" s="494">
        <f t="shared" si="8"/>
        <v>0</v>
      </c>
      <c r="AW16" s="499">
        <v>6</v>
      </c>
      <c r="AX16" s="502">
        <f t="shared" si="9"/>
        <v>0.3333333333333333</v>
      </c>
      <c r="AY16" s="503">
        <v>7</v>
      </c>
      <c r="AZ16" s="504">
        <f t="shared" si="10"/>
        <v>0.3888888888888889</v>
      </c>
      <c r="BA16" s="499">
        <v>3</v>
      </c>
      <c r="BB16" s="499">
        <v>4</v>
      </c>
      <c r="BC16" s="499">
        <v>5</v>
      </c>
    </row>
    <row r="17" spans="1:55" s="6" customFormat="1" ht="12.75">
      <c r="A17" s="79" t="s">
        <v>21</v>
      </c>
      <c r="B17" s="103">
        <v>21</v>
      </c>
      <c r="C17" s="103">
        <v>21</v>
      </c>
      <c r="D17" s="103">
        <v>18</v>
      </c>
      <c r="E17" s="499">
        <v>21</v>
      </c>
      <c r="F17" s="494">
        <v>1</v>
      </c>
      <c r="G17" s="499">
        <v>21</v>
      </c>
      <c r="H17" s="494">
        <v>1</v>
      </c>
      <c r="I17" s="495">
        <v>18</v>
      </c>
      <c r="J17" s="494">
        <f t="shared" si="0"/>
        <v>1</v>
      </c>
      <c r="K17" s="499">
        <v>21</v>
      </c>
      <c r="L17" s="494">
        <v>1</v>
      </c>
      <c r="M17" s="499">
        <v>21</v>
      </c>
      <c r="N17" s="494">
        <v>1</v>
      </c>
      <c r="O17" s="495">
        <v>18</v>
      </c>
      <c r="P17" s="494">
        <f t="shared" si="1"/>
        <v>1</v>
      </c>
      <c r="Q17" s="496">
        <v>8</v>
      </c>
      <c r="R17" s="494">
        <v>0.048</v>
      </c>
      <c r="S17" s="497">
        <v>8</v>
      </c>
      <c r="T17" s="494">
        <v>0.048</v>
      </c>
      <c r="U17" s="498">
        <v>8</v>
      </c>
      <c r="V17" s="494">
        <f t="shared" si="2"/>
        <v>0.4444444444444444</v>
      </c>
      <c r="W17" s="103">
        <v>19</v>
      </c>
      <c r="X17" s="103">
        <v>19</v>
      </c>
      <c r="Y17" s="103">
        <v>16</v>
      </c>
      <c r="Z17" s="499">
        <v>19</v>
      </c>
      <c r="AA17" s="494">
        <v>1</v>
      </c>
      <c r="AB17" s="499">
        <v>19</v>
      </c>
      <c r="AC17" s="494">
        <v>1</v>
      </c>
      <c r="AD17" s="103">
        <v>16</v>
      </c>
      <c r="AE17" s="494">
        <f t="shared" si="3"/>
        <v>1</v>
      </c>
      <c r="AF17" s="499">
        <v>19</v>
      </c>
      <c r="AG17" s="494">
        <v>1</v>
      </c>
      <c r="AH17" s="499">
        <v>19</v>
      </c>
      <c r="AI17" s="494">
        <v>1</v>
      </c>
      <c r="AJ17" s="103">
        <v>16</v>
      </c>
      <c r="AK17" s="500">
        <f t="shared" si="4"/>
        <v>1</v>
      </c>
      <c r="AL17" s="501">
        <v>29</v>
      </c>
      <c r="AM17" s="501">
        <v>30</v>
      </c>
      <c r="AN17" s="501">
        <v>30</v>
      </c>
      <c r="AO17" s="499">
        <v>25</v>
      </c>
      <c r="AP17" s="494">
        <f t="shared" si="5"/>
        <v>0.8620689655172413</v>
      </c>
      <c r="AQ17" s="499">
        <v>25</v>
      </c>
      <c r="AR17" s="502">
        <f t="shared" si="6"/>
        <v>0.8333333333333334</v>
      </c>
      <c r="AS17" s="503">
        <v>22</v>
      </c>
      <c r="AT17" s="504">
        <f t="shared" si="7"/>
        <v>0.7333333333333333</v>
      </c>
      <c r="AU17" s="499">
        <v>15</v>
      </c>
      <c r="AV17" s="494">
        <f t="shared" si="8"/>
        <v>0.5172413793103449</v>
      </c>
      <c r="AW17" s="499">
        <v>15</v>
      </c>
      <c r="AX17" s="502">
        <f t="shared" si="9"/>
        <v>0.5</v>
      </c>
      <c r="AY17" s="503">
        <v>15</v>
      </c>
      <c r="AZ17" s="504">
        <f t="shared" si="10"/>
        <v>0.5</v>
      </c>
      <c r="BA17" s="499">
        <v>0</v>
      </c>
      <c r="BB17" s="499">
        <v>0</v>
      </c>
      <c r="BC17" s="499">
        <v>0</v>
      </c>
    </row>
    <row r="18" spans="1:55" s="6" customFormat="1" ht="12.75">
      <c r="A18" s="79" t="s">
        <v>22</v>
      </c>
      <c r="B18" s="103">
        <v>21</v>
      </c>
      <c r="C18" s="103">
        <v>21</v>
      </c>
      <c r="D18" s="103">
        <v>21</v>
      </c>
      <c r="E18" s="499">
        <v>21</v>
      </c>
      <c r="F18" s="494">
        <v>1</v>
      </c>
      <c r="G18" s="499">
        <v>21</v>
      </c>
      <c r="H18" s="494">
        <v>1</v>
      </c>
      <c r="I18" s="495">
        <v>21</v>
      </c>
      <c r="J18" s="494">
        <f t="shared" si="0"/>
        <v>1</v>
      </c>
      <c r="K18" s="499">
        <v>21</v>
      </c>
      <c r="L18" s="494">
        <v>1</v>
      </c>
      <c r="M18" s="499">
        <v>21</v>
      </c>
      <c r="N18" s="494">
        <v>1</v>
      </c>
      <c r="O18" s="495">
        <v>21</v>
      </c>
      <c r="P18" s="494">
        <f t="shared" si="1"/>
        <v>1</v>
      </c>
      <c r="Q18" s="496">
        <v>2</v>
      </c>
      <c r="R18" s="494">
        <v>0.048</v>
      </c>
      <c r="S18" s="497">
        <v>2</v>
      </c>
      <c r="T18" s="494">
        <v>0.048</v>
      </c>
      <c r="U18" s="498">
        <v>1</v>
      </c>
      <c r="V18" s="494">
        <f t="shared" si="2"/>
        <v>0.047619047619047616</v>
      </c>
      <c r="W18" s="103">
        <v>19</v>
      </c>
      <c r="X18" s="103">
        <v>19</v>
      </c>
      <c r="Y18" s="103">
        <v>19</v>
      </c>
      <c r="Z18" s="499">
        <v>19</v>
      </c>
      <c r="AA18" s="494">
        <v>1</v>
      </c>
      <c r="AB18" s="499">
        <v>19</v>
      </c>
      <c r="AC18" s="494">
        <v>1</v>
      </c>
      <c r="AD18" s="103">
        <v>19</v>
      </c>
      <c r="AE18" s="494">
        <f t="shared" si="3"/>
        <v>1</v>
      </c>
      <c r="AF18" s="499">
        <v>19</v>
      </c>
      <c r="AG18" s="494">
        <v>1</v>
      </c>
      <c r="AH18" s="499">
        <v>19</v>
      </c>
      <c r="AI18" s="494">
        <v>1</v>
      </c>
      <c r="AJ18" s="103">
        <v>19</v>
      </c>
      <c r="AK18" s="500">
        <f t="shared" si="4"/>
        <v>1</v>
      </c>
      <c r="AL18" s="501">
        <v>29</v>
      </c>
      <c r="AM18" s="501">
        <v>35</v>
      </c>
      <c r="AN18" s="501">
        <v>35</v>
      </c>
      <c r="AO18" s="499">
        <v>27</v>
      </c>
      <c r="AP18" s="494">
        <f t="shared" si="5"/>
        <v>0.9310344827586207</v>
      </c>
      <c r="AQ18" s="499">
        <v>33</v>
      </c>
      <c r="AR18" s="502">
        <f t="shared" si="6"/>
        <v>0.9428571428571428</v>
      </c>
      <c r="AS18" s="503">
        <v>33</v>
      </c>
      <c r="AT18" s="504">
        <f t="shared" si="7"/>
        <v>0.9428571428571428</v>
      </c>
      <c r="AU18" s="499">
        <v>10</v>
      </c>
      <c r="AV18" s="494">
        <f t="shared" si="8"/>
        <v>0.3448275862068966</v>
      </c>
      <c r="AW18" s="499">
        <v>13</v>
      </c>
      <c r="AX18" s="502">
        <f t="shared" si="9"/>
        <v>0.37142857142857144</v>
      </c>
      <c r="AY18" s="503">
        <v>14</v>
      </c>
      <c r="AZ18" s="504">
        <f t="shared" si="10"/>
        <v>0.4</v>
      </c>
      <c r="BA18" s="499">
        <v>10</v>
      </c>
      <c r="BB18" s="499">
        <v>13</v>
      </c>
      <c r="BC18" s="499">
        <v>14</v>
      </c>
    </row>
    <row r="19" spans="1:55" s="6" customFormat="1" ht="12.75">
      <c r="A19" s="79" t="s">
        <v>23</v>
      </c>
      <c r="B19" s="103">
        <v>25</v>
      </c>
      <c r="C19" s="103">
        <v>25</v>
      </c>
      <c r="D19" s="103">
        <v>23</v>
      </c>
      <c r="E19" s="499">
        <v>25</v>
      </c>
      <c r="F19" s="494">
        <v>1</v>
      </c>
      <c r="G19" s="499">
        <v>25</v>
      </c>
      <c r="H19" s="494">
        <v>1</v>
      </c>
      <c r="I19" s="495">
        <v>23</v>
      </c>
      <c r="J19" s="494">
        <f t="shared" si="0"/>
        <v>1</v>
      </c>
      <c r="K19" s="499">
        <v>25</v>
      </c>
      <c r="L19" s="494">
        <v>1</v>
      </c>
      <c r="M19" s="499">
        <v>25</v>
      </c>
      <c r="N19" s="494">
        <v>1</v>
      </c>
      <c r="O19" s="495">
        <v>23</v>
      </c>
      <c r="P19" s="494">
        <f t="shared" si="1"/>
        <v>1</v>
      </c>
      <c r="Q19" s="496">
        <v>6</v>
      </c>
      <c r="R19" s="494">
        <v>0.04</v>
      </c>
      <c r="S19" s="497">
        <v>6</v>
      </c>
      <c r="T19" s="494">
        <v>0.04</v>
      </c>
      <c r="U19" s="498">
        <v>6</v>
      </c>
      <c r="V19" s="494">
        <f t="shared" si="2"/>
        <v>0.2608695652173913</v>
      </c>
      <c r="W19" s="103">
        <v>25</v>
      </c>
      <c r="X19" s="103">
        <v>25</v>
      </c>
      <c r="Y19" s="103">
        <v>23</v>
      </c>
      <c r="Z19" s="499">
        <v>25</v>
      </c>
      <c r="AA19" s="494">
        <v>1</v>
      </c>
      <c r="AB19" s="499">
        <v>25</v>
      </c>
      <c r="AC19" s="494">
        <v>1</v>
      </c>
      <c r="AD19" s="103">
        <v>23</v>
      </c>
      <c r="AE19" s="494">
        <f t="shared" si="3"/>
        <v>1</v>
      </c>
      <c r="AF19" s="499">
        <v>25</v>
      </c>
      <c r="AG19" s="494">
        <v>1</v>
      </c>
      <c r="AH19" s="499">
        <v>25</v>
      </c>
      <c r="AI19" s="494">
        <v>1</v>
      </c>
      <c r="AJ19" s="103">
        <v>23</v>
      </c>
      <c r="AK19" s="500">
        <f t="shared" si="4"/>
        <v>1</v>
      </c>
      <c r="AL19" s="507">
        <v>26</v>
      </c>
      <c r="AM19" s="507">
        <v>29</v>
      </c>
      <c r="AN19" s="508">
        <v>29</v>
      </c>
      <c r="AO19" s="509">
        <v>25</v>
      </c>
      <c r="AP19" s="494">
        <f t="shared" si="5"/>
        <v>0.9615384615384616</v>
      </c>
      <c r="AQ19" s="509">
        <v>26</v>
      </c>
      <c r="AR19" s="502">
        <f t="shared" si="6"/>
        <v>0.896551724137931</v>
      </c>
      <c r="AS19" s="503">
        <v>26</v>
      </c>
      <c r="AT19" s="504">
        <f t="shared" si="7"/>
        <v>0.896551724137931</v>
      </c>
      <c r="AU19" s="509">
        <v>20</v>
      </c>
      <c r="AV19" s="494">
        <f t="shared" si="8"/>
        <v>0.7692307692307693</v>
      </c>
      <c r="AW19" s="509">
        <v>26</v>
      </c>
      <c r="AX19" s="502">
        <f t="shared" si="9"/>
        <v>0.896551724137931</v>
      </c>
      <c r="AY19" s="503">
        <v>26</v>
      </c>
      <c r="AZ19" s="504">
        <f t="shared" si="10"/>
        <v>0.896551724137931</v>
      </c>
      <c r="BA19" s="509">
        <v>15</v>
      </c>
      <c r="BB19" s="509">
        <v>23</v>
      </c>
      <c r="BC19" s="509">
        <v>21</v>
      </c>
    </row>
    <row r="20" spans="1:55" s="6" customFormat="1" ht="12.75">
      <c r="A20" s="79" t="s">
        <v>24</v>
      </c>
      <c r="B20" s="103">
        <v>14</v>
      </c>
      <c r="C20" s="103">
        <v>14</v>
      </c>
      <c r="D20" s="103">
        <v>14</v>
      </c>
      <c r="E20" s="499">
        <v>14</v>
      </c>
      <c r="F20" s="494">
        <v>1</v>
      </c>
      <c r="G20" s="499">
        <v>14</v>
      </c>
      <c r="H20" s="494">
        <v>1</v>
      </c>
      <c r="I20" s="495">
        <v>14</v>
      </c>
      <c r="J20" s="494">
        <f t="shared" si="0"/>
        <v>1</v>
      </c>
      <c r="K20" s="493">
        <v>14</v>
      </c>
      <c r="L20" s="494">
        <v>1</v>
      </c>
      <c r="M20" s="499">
        <v>14</v>
      </c>
      <c r="N20" s="494">
        <v>1</v>
      </c>
      <c r="O20" s="495">
        <v>14</v>
      </c>
      <c r="P20" s="494">
        <f t="shared" si="1"/>
        <v>1</v>
      </c>
      <c r="Q20" s="496">
        <v>4</v>
      </c>
      <c r="R20" s="494">
        <v>0.071</v>
      </c>
      <c r="S20" s="497">
        <v>5</v>
      </c>
      <c r="T20" s="494">
        <v>0.071</v>
      </c>
      <c r="U20" s="498">
        <v>5</v>
      </c>
      <c r="V20" s="494">
        <f t="shared" si="2"/>
        <v>0.35714285714285715</v>
      </c>
      <c r="W20" s="103">
        <v>14</v>
      </c>
      <c r="X20" s="103">
        <v>14</v>
      </c>
      <c r="Y20" s="103">
        <v>14</v>
      </c>
      <c r="Z20" s="493">
        <v>14</v>
      </c>
      <c r="AA20" s="494">
        <v>1</v>
      </c>
      <c r="AB20" s="493">
        <v>14</v>
      </c>
      <c r="AC20" s="494">
        <v>1</v>
      </c>
      <c r="AD20" s="103">
        <v>14</v>
      </c>
      <c r="AE20" s="494">
        <f t="shared" si="3"/>
        <v>1</v>
      </c>
      <c r="AF20" s="493">
        <v>14</v>
      </c>
      <c r="AG20" s="494">
        <v>1</v>
      </c>
      <c r="AH20" s="493">
        <v>14</v>
      </c>
      <c r="AI20" s="494">
        <v>1</v>
      </c>
      <c r="AJ20" s="103">
        <v>14</v>
      </c>
      <c r="AK20" s="500">
        <f t="shared" si="4"/>
        <v>1</v>
      </c>
      <c r="AL20" s="501">
        <v>19</v>
      </c>
      <c r="AM20" s="501">
        <v>19</v>
      </c>
      <c r="AN20" s="501">
        <v>21</v>
      </c>
      <c r="AO20" s="493">
        <v>19</v>
      </c>
      <c r="AP20" s="494">
        <f t="shared" si="5"/>
        <v>1</v>
      </c>
      <c r="AQ20" s="493">
        <v>19</v>
      </c>
      <c r="AR20" s="502">
        <f t="shared" si="6"/>
        <v>1</v>
      </c>
      <c r="AS20" s="503">
        <v>21</v>
      </c>
      <c r="AT20" s="504">
        <f t="shared" si="7"/>
        <v>1</v>
      </c>
      <c r="AU20" s="493">
        <v>7</v>
      </c>
      <c r="AV20" s="494">
        <f t="shared" si="8"/>
        <v>0.3684210526315789</v>
      </c>
      <c r="AW20" s="493">
        <v>7</v>
      </c>
      <c r="AX20" s="502">
        <f t="shared" si="9"/>
        <v>0.3684210526315789</v>
      </c>
      <c r="AY20" s="503">
        <v>9</v>
      </c>
      <c r="AZ20" s="504">
        <f t="shared" si="10"/>
        <v>0.42857142857142855</v>
      </c>
      <c r="BA20" s="493">
        <v>8</v>
      </c>
      <c r="BB20" s="493">
        <v>8</v>
      </c>
      <c r="BC20" s="493">
        <v>7</v>
      </c>
    </row>
    <row r="21" spans="1:55" s="6" customFormat="1" ht="12.75">
      <c r="A21" s="79" t="s">
        <v>25</v>
      </c>
      <c r="B21" s="103">
        <v>18</v>
      </c>
      <c r="C21" s="103">
        <v>18</v>
      </c>
      <c r="D21" s="103">
        <v>18</v>
      </c>
      <c r="E21" s="499">
        <v>18</v>
      </c>
      <c r="F21" s="494">
        <v>1</v>
      </c>
      <c r="G21" s="499">
        <v>18</v>
      </c>
      <c r="H21" s="494">
        <v>1</v>
      </c>
      <c r="I21" s="495">
        <v>18</v>
      </c>
      <c r="J21" s="494">
        <f t="shared" si="0"/>
        <v>1</v>
      </c>
      <c r="K21" s="499">
        <v>18</v>
      </c>
      <c r="L21" s="494">
        <v>1</v>
      </c>
      <c r="M21" s="499">
        <v>18</v>
      </c>
      <c r="N21" s="494">
        <v>1</v>
      </c>
      <c r="O21" s="495">
        <v>18</v>
      </c>
      <c r="P21" s="494">
        <f t="shared" si="1"/>
        <v>1</v>
      </c>
      <c r="Q21" s="496">
        <v>2</v>
      </c>
      <c r="R21" s="483">
        <v>0.055999999999999994</v>
      </c>
      <c r="S21" s="497">
        <v>2</v>
      </c>
      <c r="T21" s="494">
        <v>0.055999999999999994</v>
      </c>
      <c r="U21" s="498">
        <v>5</v>
      </c>
      <c r="V21" s="494">
        <f t="shared" si="2"/>
        <v>0.2777777777777778</v>
      </c>
      <c r="W21" s="103">
        <v>18</v>
      </c>
      <c r="X21" s="103">
        <v>18</v>
      </c>
      <c r="Y21" s="103">
        <v>18</v>
      </c>
      <c r="Z21" s="499">
        <v>18</v>
      </c>
      <c r="AA21" s="494">
        <v>1</v>
      </c>
      <c r="AB21" s="499">
        <v>18</v>
      </c>
      <c r="AC21" s="494">
        <v>1</v>
      </c>
      <c r="AD21" s="103">
        <v>18</v>
      </c>
      <c r="AE21" s="494">
        <f t="shared" si="3"/>
        <v>1</v>
      </c>
      <c r="AF21" s="499">
        <v>18</v>
      </c>
      <c r="AG21" s="494">
        <v>1</v>
      </c>
      <c r="AH21" s="499">
        <v>18</v>
      </c>
      <c r="AI21" s="494">
        <v>1</v>
      </c>
      <c r="AJ21" s="103">
        <v>18</v>
      </c>
      <c r="AK21" s="500">
        <f t="shared" si="4"/>
        <v>1</v>
      </c>
      <c r="AL21" s="501">
        <v>26</v>
      </c>
      <c r="AM21" s="501">
        <v>39</v>
      </c>
      <c r="AN21" s="501">
        <v>39</v>
      </c>
      <c r="AO21" s="499">
        <v>26</v>
      </c>
      <c r="AP21" s="494">
        <f t="shared" si="5"/>
        <v>1</v>
      </c>
      <c r="AQ21" s="499">
        <v>39</v>
      </c>
      <c r="AR21" s="502">
        <f t="shared" si="6"/>
        <v>1</v>
      </c>
      <c r="AS21" s="503">
        <v>39</v>
      </c>
      <c r="AT21" s="504">
        <f t="shared" si="7"/>
        <v>1</v>
      </c>
      <c r="AU21" s="499">
        <v>6</v>
      </c>
      <c r="AV21" s="494">
        <f t="shared" si="8"/>
        <v>0.23076923076923078</v>
      </c>
      <c r="AW21" s="499">
        <v>6</v>
      </c>
      <c r="AX21" s="502">
        <f t="shared" si="9"/>
        <v>0.15384615384615385</v>
      </c>
      <c r="AY21" s="503">
        <v>8</v>
      </c>
      <c r="AZ21" s="504">
        <f t="shared" si="10"/>
        <v>0.20512820512820512</v>
      </c>
      <c r="BA21" s="499">
        <v>6</v>
      </c>
      <c r="BB21" s="499">
        <v>6</v>
      </c>
      <c r="BC21" s="499">
        <v>8</v>
      </c>
    </row>
    <row r="22" spans="1:55" s="6" customFormat="1" ht="12.75">
      <c r="A22" s="79" t="s">
        <v>26</v>
      </c>
      <c r="B22" s="103">
        <v>21</v>
      </c>
      <c r="C22" s="103">
        <v>20</v>
      </c>
      <c r="D22" s="103">
        <v>20</v>
      </c>
      <c r="E22" s="499">
        <v>21</v>
      </c>
      <c r="F22" s="494">
        <v>1</v>
      </c>
      <c r="G22" s="499">
        <v>20</v>
      </c>
      <c r="H22" s="494">
        <v>1</v>
      </c>
      <c r="I22" s="495">
        <v>20</v>
      </c>
      <c r="J22" s="494">
        <f t="shared" si="0"/>
        <v>1</v>
      </c>
      <c r="K22" s="499">
        <v>21</v>
      </c>
      <c r="L22" s="494">
        <v>1</v>
      </c>
      <c r="M22" s="499">
        <v>20</v>
      </c>
      <c r="N22" s="494">
        <v>1</v>
      </c>
      <c r="O22" s="495">
        <v>20</v>
      </c>
      <c r="P22" s="494">
        <f t="shared" si="1"/>
        <v>1</v>
      </c>
      <c r="Q22" s="496">
        <v>1</v>
      </c>
      <c r="R22" s="494">
        <v>0.048</v>
      </c>
      <c r="S22" s="497">
        <v>1</v>
      </c>
      <c r="T22" s="494">
        <v>0.05</v>
      </c>
      <c r="U22" s="498">
        <v>1</v>
      </c>
      <c r="V22" s="494">
        <f t="shared" si="2"/>
        <v>0.05</v>
      </c>
      <c r="W22" s="103">
        <v>19</v>
      </c>
      <c r="X22" s="103">
        <v>18</v>
      </c>
      <c r="Y22" s="103">
        <v>18</v>
      </c>
      <c r="Z22" s="499">
        <v>19</v>
      </c>
      <c r="AA22" s="494">
        <v>1</v>
      </c>
      <c r="AB22" s="499">
        <v>18</v>
      </c>
      <c r="AC22" s="494">
        <v>1</v>
      </c>
      <c r="AD22" s="103">
        <v>18</v>
      </c>
      <c r="AE22" s="494">
        <f t="shared" si="3"/>
        <v>1</v>
      </c>
      <c r="AF22" s="499">
        <v>19</v>
      </c>
      <c r="AG22" s="494">
        <v>1</v>
      </c>
      <c r="AH22" s="499">
        <v>18</v>
      </c>
      <c r="AI22" s="494">
        <v>1</v>
      </c>
      <c r="AJ22" s="103">
        <v>18</v>
      </c>
      <c r="AK22" s="500">
        <f t="shared" si="4"/>
        <v>1</v>
      </c>
      <c r="AL22" s="501">
        <v>24</v>
      </c>
      <c r="AM22" s="501">
        <v>22</v>
      </c>
      <c r="AN22" s="501">
        <v>22</v>
      </c>
      <c r="AO22" s="499">
        <v>24</v>
      </c>
      <c r="AP22" s="494">
        <f t="shared" si="5"/>
        <v>1</v>
      </c>
      <c r="AQ22" s="499">
        <v>22</v>
      </c>
      <c r="AR22" s="502">
        <f t="shared" si="6"/>
        <v>1</v>
      </c>
      <c r="AS22" s="503">
        <v>22</v>
      </c>
      <c r="AT22" s="504">
        <f t="shared" si="7"/>
        <v>1</v>
      </c>
      <c r="AU22" s="499">
        <v>6</v>
      </c>
      <c r="AV22" s="494">
        <f t="shared" si="8"/>
        <v>0.25</v>
      </c>
      <c r="AW22" s="499">
        <v>7</v>
      </c>
      <c r="AX22" s="502">
        <f t="shared" si="9"/>
        <v>0.3181818181818182</v>
      </c>
      <c r="AY22" s="503">
        <v>8</v>
      </c>
      <c r="AZ22" s="504">
        <f t="shared" si="10"/>
        <v>0.36363636363636365</v>
      </c>
      <c r="BA22" s="499">
        <v>5</v>
      </c>
      <c r="BB22" s="499">
        <v>6</v>
      </c>
      <c r="BC22" s="499">
        <v>8</v>
      </c>
    </row>
    <row r="23" spans="1:55" s="6" customFormat="1" ht="12.75">
      <c r="A23" s="79" t="s">
        <v>27</v>
      </c>
      <c r="B23" s="103">
        <v>14</v>
      </c>
      <c r="C23" s="103">
        <v>14</v>
      </c>
      <c r="D23" s="103">
        <v>14</v>
      </c>
      <c r="E23" s="510">
        <v>14</v>
      </c>
      <c r="F23" s="483">
        <v>1</v>
      </c>
      <c r="G23" s="510">
        <v>14</v>
      </c>
      <c r="H23" s="483">
        <v>1</v>
      </c>
      <c r="I23" s="511">
        <v>14</v>
      </c>
      <c r="J23" s="494">
        <f t="shared" si="0"/>
        <v>1</v>
      </c>
      <c r="K23" s="510">
        <v>14</v>
      </c>
      <c r="L23" s="483">
        <v>1</v>
      </c>
      <c r="M23" s="510">
        <v>14</v>
      </c>
      <c r="N23" s="494">
        <v>1</v>
      </c>
      <c r="O23" s="511">
        <v>14</v>
      </c>
      <c r="P23" s="494">
        <f t="shared" si="1"/>
        <v>1</v>
      </c>
      <c r="Q23" s="496">
        <v>4</v>
      </c>
      <c r="R23" s="494">
        <v>0.071</v>
      </c>
      <c r="S23" s="497">
        <v>4</v>
      </c>
      <c r="T23" s="483">
        <v>0.071</v>
      </c>
      <c r="U23" s="498">
        <v>4</v>
      </c>
      <c r="V23" s="494">
        <f t="shared" si="2"/>
        <v>0.2857142857142857</v>
      </c>
      <c r="W23" s="103">
        <v>14</v>
      </c>
      <c r="X23" s="103">
        <v>14</v>
      </c>
      <c r="Y23" s="464">
        <v>14</v>
      </c>
      <c r="Z23" s="499">
        <v>14</v>
      </c>
      <c r="AA23" s="494">
        <v>1</v>
      </c>
      <c r="AB23" s="499">
        <v>14</v>
      </c>
      <c r="AC23" s="494">
        <v>1</v>
      </c>
      <c r="AD23" s="464">
        <v>14</v>
      </c>
      <c r="AE23" s="494">
        <f t="shared" si="3"/>
        <v>1</v>
      </c>
      <c r="AF23" s="499">
        <v>14</v>
      </c>
      <c r="AG23" s="494">
        <v>1</v>
      </c>
      <c r="AH23" s="499">
        <v>14</v>
      </c>
      <c r="AI23" s="494">
        <v>1</v>
      </c>
      <c r="AJ23" s="464">
        <v>14</v>
      </c>
      <c r="AK23" s="500">
        <f t="shared" si="4"/>
        <v>1</v>
      </c>
      <c r="AL23" s="501">
        <v>23</v>
      </c>
      <c r="AM23" s="501">
        <v>23</v>
      </c>
      <c r="AN23" s="501">
        <v>23</v>
      </c>
      <c r="AO23" s="499">
        <v>18</v>
      </c>
      <c r="AP23" s="494">
        <f t="shared" si="5"/>
        <v>0.782608695652174</v>
      </c>
      <c r="AQ23" s="499">
        <v>18</v>
      </c>
      <c r="AR23" s="502">
        <f t="shared" si="6"/>
        <v>0.782608695652174</v>
      </c>
      <c r="AS23" s="503">
        <v>18</v>
      </c>
      <c r="AT23" s="504">
        <f t="shared" si="7"/>
        <v>0.782608695652174</v>
      </c>
      <c r="AU23" s="499">
        <v>4</v>
      </c>
      <c r="AV23" s="494">
        <f t="shared" si="8"/>
        <v>0.17391304347826086</v>
      </c>
      <c r="AW23" s="499">
        <v>4</v>
      </c>
      <c r="AX23" s="502">
        <f t="shared" si="9"/>
        <v>0.17391304347826086</v>
      </c>
      <c r="AY23" s="503">
        <v>4</v>
      </c>
      <c r="AZ23" s="504">
        <f t="shared" si="10"/>
        <v>0.17391304347826086</v>
      </c>
      <c r="BA23" s="499">
        <v>4</v>
      </c>
      <c r="BB23" s="499">
        <v>4</v>
      </c>
      <c r="BC23" s="499">
        <v>4</v>
      </c>
    </row>
    <row r="24" spans="1:55" s="6" customFormat="1" ht="12.75">
      <c r="A24" s="79" t="s">
        <v>28</v>
      </c>
      <c r="B24" s="103">
        <v>36</v>
      </c>
      <c r="C24" s="103">
        <v>34</v>
      </c>
      <c r="D24" s="103">
        <v>29</v>
      </c>
      <c r="E24" s="499">
        <v>36</v>
      </c>
      <c r="F24" s="494">
        <v>1</v>
      </c>
      <c r="G24" s="499">
        <v>34</v>
      </c>
      <c r="H24" s="494">
        <v>1</v>
      </c>
      <c r="I24" s="495">
        <v>29</v>
      </c>
      <c r="J24" s="494">
        <f t="shared" si="0"/>
        <v>1</v>
      </c>
      <c r="K24" s="499">
        <v>36</v>
      </c>
      <c r="L24" s="494">
        <v>1</v>
      </c>
      <c r="M24" s="499">
        <v>34</v>
      </c>
      <c r="N24" s="494">
        <v>1</v>
      </c>
      <c r="O24" s="495">
        <v>29</v>
      </c>
      <c r="P24" s="494">
        <f t="shared" si="1"/>
        <v>1</v>
      </c>
      <c r="Q24" s="496">
        <v>1</v>
      </c>
      <c r="R24" s="494">
        <v>0.027999999999999997</v>
      </c>
      <c r="S24" s="497">
        <v>1</v>
      </c>
      <c r="T24" s="494">
        <v>0.028999999999999998</v>
      </c>
      <c r="U24" s="498">
        <v>1</v>
      </c>
      <c r="V24" s="494">
        <f t="shared" si="2"/>
        <v>0.034482758620689655</v>
      </c>
      <c r="W24" s="103">
        <v>35</v>
      </c>
      <c r="X24" s="103">
        <v>33</v>
      </c>
      <c r="Y24" s="464">
        <v>28</v>
      </c>
      <c r="Z24" s="499">
        <v>35</v>
      </c>
      <c r="AA24" s="494">
        <v>1</v>
      </c>
      <c r="AB24" s="499">
        <v>33</v>
      </c>
      <c r="AC24" s="494">
        <v>1</v>
      </c>
      <c r="AD24" s="464">
        <v>28</v>
      </c>
      <c r="AE24" s="494">
        <f t="shared" si="3"/>
        <v>1</v>
      </c>
      <c r="AF24" s="499">
        <v>35</v>
      </c>
      <c r="AG24" s="494">
        <v>1</v>
      </c>
      <c r="AH24" s="499">
        <v>33</v>
      </c>
      <c r="AI24" s="494">
        <v>1</v>
      </c>
      <c r="AJ24" s="464">
        <v>28</v>
      </c>
      <c r="AK24" s="500">
        <f t="shared" si="4"/>
        <v>1</v>
      </c>
      <c r="AL24" s="501">
        <v>44</v>
      </c>
      <c r="AM24" s="501">
        <v>46</v>
      </c>
      <c r="AN24" s="501">
        <v>46</v>
      </c>
      <c r="AO24" s="499">
        <v>44</v>
      </c>
      <c r="AP24" s="494">
        <f t="shared" si="5"/>
        <v>1</v>
      </c>
      <c r="AQ24" s="499">
        <v>43</v>
      </c>
      <c r="AR24" s="502">
        <f t="shared" si="6"/>
        <v>0.9347826086956522</v>
      </c>
      <c r="AS24" s="503">
        <v>41</v>
      </c>
      <c r="AT24" s="504">
        <f t="shared" si="7"/>
        <v>0.8913043478260869</v>
      </c>
      <c r="AU24" s="499">
        <v>20</v>
      </c>
      <c r="AV24" s="494">
        <f t="shared" si="8"/>
        <v>0.45454545454545453</v>
      </c>
      <c r="AW24" s="499">
        <v>20</v>
      </c>
      <c r="AX24" s="502">
        <f t="shared" si="9"/>
        <v>0.43478260869565216</v>
      </c>
      <c r="AY24" s="503">
        <v>35</v>
      </c>
      <c r="AZ24" s="504">
        <f t="shared" si="10"/>
        <v>0.7608695652173914</v>
      </c>
      <c r="BA24" s="499">
        <v>14</v>
      </c>
      <c r="BB24" s="499">
        <v>12</v>
      </c>
      <c r="BC24" s="499">
        <v>20</v>
      </c>
    </row>
    <row r="25" spans="1:59" s="6" customFormat="1" ht="13.5" customHeight="1">
      <c r="A25" s="79" t="s">
        <v>29</v>
      </c>
      <c r="B25" s="109">
        <v>15</v>
      </c>
      <c r="C25" s="109">
        <v>15</v>
      </c>
      <c r="D25" s="109">
        <v>15</v>
      </c>
      <c r="E25" s="499">
        <v>15</v>
      </c>
      <c r="F25" s="494">
        <v>1</v>
      </c>
      <c r="G25" s="499">
        <v>15</v>
      </c>
      <c r="H25" s="494">
        <v>1</v>
      </c>
      <c r="I25" s="495">
        <v>15</v>
      </c>
      <c r="J25" s="494">
        <f t="shared" si="0"/>
        <v>1</v>
      </c>
      <c r="K25" s="499">
        <v>15</v>
      </c>
      <c r="L25" s="494">
        <v>1</v>
      </c>
      <c r="M25" s="499">
        <v>15</v>
      </c>
      <c r="N25" s="494">
        <v>1</v>
      </c>
      <c r="O25" s="495">
        <v>15</v>
      </c>
      <c r="P25" s="494">
        <f t="shared" si="1"/>
        <v>1</v>
      </c>
      <c r="Q25" s="496">
        <v>13</v>
      </c>
      <c r="R25" s="494">
        <v>0.067</v>
      </c>
      <c r="S25" s="497">
        <v>13</v>
      </c>
      <c r="T25" s="494">
        <v>0.067</v>
      </c>
      <c r="U25" s="498">
        <v>15</v>
      </c>
      <c r="V25" s="494">
        <f t="shared" si="2"/>
        <v>1</v>
      </c>
      <c r="W25" s="109">
        <v>15</v>
      </c>
      <c r="X25" s="109">
        <v>15</v>
      </c>
      <c r="Y25" s="464">
        <v>15</v>
      </c>
      <c r="Z25" s="499">
        <v>15</v>
      </c>
      <c r="AA25" s="494">
        <v>1</v>
      </c>
      <c r="AB25" s="499">
        <v>15</v>
      </c>
      <c r="AC25" s="494">
        <v>1</v>
      </c>
      <c r="AD25" s="464">
        <v>15</v>
      </c>
      <c r="AE25" s="494">
        <f t="shared" si="3"/>
        <v>1</v>
      </c>
      <c r="AF25" s="499">
        <v>15</v>
      </c>
      <c r="AG25" s="494">
        <v>1</v>
      </c>
      <c r="AH25" s="499">
        <v>15</v>
      </c>
      <c r="AI25" s="494">
        <v>1</v>
      </c>
      <c r="AJ25" s="464">
        <v>15</v>
      </c>
      <c r="AK25" s="500">
        <f t="shared" si="4"/>
        <v>1</v>
      </c>
      <c r="AL25" s="512">
        <v>26</v>
      </c>
      <c r="AM25" s="512">
        <v>26</v>
      </c>
      <c r="AN25" s="512">
        <v>27</v>
      </c>
      <c r="AO25" s="499">
        <v>23</v>
      </c>
      <c r="AP25" s="494">
        <f t="shared" si="5"/>
        <v>0.8846153846153846</v>
      </c>
      <c r="AQ25" s="499">
        <v>23</v>
      </c>
      <c r="AR25" s="502">
        <f t="shared" si="6"/>
        <v>0.8846153846153846</v>
      </c>
      <c r="AS25" s="503">
        <v>23</v>
      </c>
      <c r="AT25" s="504">
        <f t="shared" si="7"/>
        <v>0.8518518518518519</v>
      </c>
      <c r="AU25" s="499">
        <v>10</v>
      </c>
      <c r="AV25" s="494">
        <f t="shared" si="8"/>
        <v>0.38461538461538464</v>
      </c>
      <c r="AW25" s="499">
        <v>10</v>
      </c>
      <c r="AX25" s="502">
        <f t="shared" si="9"/>
        <v>0.38461538461538464</v>
      </c>
      <c r="AY25" s="503">
        <v>10</v>
      </c>
      <c r="AZ25" s="504">
        <f t="shared" si="10"/>
        <v>0.37037037037037035</v>
      </c>
      <c r="BA25" s="499">
        <v>10</v>
      </c>
      <c r="BB25" s="499">
        <v>10</v>
      </c>
      <c r="BC25" s="499">
        <v>10</v>
      </c>
      <c r="BD25" s="118"/>
      <c r="BE25" s="118"/>
      <c r="BF25" s="118"/>
      <c r="BG25" s="118"/>
    </row>
    <row r="26" spans="1:55" s="506" customFormat="1" ht="12.75" customHeight="1">
      <c r="A26" s="505" t="s">
        <v>30</v>
      </c>
      <c r="B26" s="231">
        <v>36</v>
      </c>
      <c r="C26" s="231">
        <v>36</v>
      </c>
      <c r="D26" s="231">
        <v>36</v>
      </c>
      <c r="E26" s="499">
        <v>36</v>
      </c>
      <c r="F26" s="494">
        <v>1</v>
      </c>
      <c r="G26" s="499">
        <v>36</v>
      </c>
      <c r="H26" s="494">
        <v>1</v>
      </c>
      <c r="I26" s="495">
        <v>36</v>
      </c>
      <c r="J26" s="494">
        <f t="shared" si="0"/>
        <v>1</v>
      </c>
      <c r="K26" s="499">
        <v>36</v>
      </c>
      <c r="L26" s="494">
        <v>1</v>
      </c>
      <c r="M26" s="499">
        <v>36</v>
      </c>
      <c r="N26" s="494">
        <v>1</v>
      </c>
      <c r="O26" s="495">
        <v>36</v>
      </c>
      <c r="P26" s="494">
        <f t="shared" si="1"/>
        <v>1</v>
      </c>
      <c r="Q26" s="496">
        <v>2</v>
      </c>
      <c r="R26" s="494">
        <v>0.055999999999999994</v>
      </c>
      <c r="S26" s="497">
        <v>2</v>
      </c>
      <c r="T26" s="494">
        <v>0.055999999999999994</v>
      </c>
      <c r="U26" s="498">
        <v>2</v>
      </c>
      <c r="V26" s="494">
        <f t="shared" si="2"/>
        <v>0.05555555555555555</v>
      </c>
      <c r="W26" s="231">
        <v>35</v>
      </c>
      <c r="X26" s="231">
        <v>35</v>
      </c>
      <c r="Y26" s="464">
        <v>35</v>
      </c>
      <c r="Z26" s="499">
        <v>35</v>
      </c>
      <c r="AA26" s="494">
        <v>1</v>
      </c>
      <c r="AB26" s="499">
        <v>35</v>
      </c>
      <c r="AC26" s="494">
        <v>1</v>
      </c>
      <c r="AD26" s="464">
        <v>35</v>
      </c>
      <c r="AE26" s="494">
        <f t="shared" si="3"/>
        <v>1</v>
      </c>
      <c r="AF26" s="499">
        <v>35</v>
      </c>
      <c r="AG26" s="494">
        <v>1</v>
      </c>
      <c r="AH26" s="499">
        <v>35</v>
      </c>
      <c r="AI26" s="494">
        <v>1</v>
      </c>
      <c r="AJ26" s="464">
        <v>35</v>
      </c>
      <c r="AK26" s="500">
        <f t="shared" si="4"/>
        <v>1</v>
      </c>
      <c r="AL26" s="501">
        <v>40</v>
      </c>
      <c r="AM26" s="501">
        <v>41</v>
      </c>
      <c r="AN26" s="501">
        <v>41</v>
      </c>
      <c r="AO26" s="499">
        <v>40</v>
      </c>
      <c r="AP26" s="494">
        <f t="shared" si="5"/>
        <v>1</v>
      </c>
      <c r="AQ26" s="499">
        <v>40</v>
      </c>
      <c r="AR26" s="502">
        <f t="shared" si="6"/>
        <v>0.975609756097561</v>
      </c>
      <c r="AS26" s="503">
        <v>40</v>
      </c>
      <c r="AT26" s="504">
        <f t="shared" si="7"/>
        <v>0.975609756097561</v>
      </c>
      <c r="AU26" s="499">
        <v>9</v>
      </c>
      <c r="AV26" s="494">
        <f t="shared" si="8"/>
        <v>0.225</v>
      </c>
      <c r="AW26" s="499">
        <v>11</v>
      </c>
      <c r="AX26" s="502">
        <f t="shared" si="9"/>
        <v>0.2682926829268293</v>
      </c>
      <c r="AY26" s="503">
        <v>11</v>
      </c>
      <c r="AZ26" s="504">
        <f t="shared" si="10"/>
        <v>0.2682926829268293</v>
      </c>
      <c r="BA26" s="499">
        <v>3</v>
      </c>
      <c r="BB26" s="499">
        <v>4</v>
      </c>
      <c r="BC26" s="499">
        <v>4</v>
      </c>
    </row>
    <row r="27" spans="1:55" s="6" customFormat="1" ht="12.75">
      <c r="A27" s="79" t="s">
        <v>31</v>
      </c>
      <c r="B27" s="103">
        <v>19</v>
      </c>
      <c r="C27" s="103">
        <v>19</v>
      </c>
      <c r="D27" s="103">
        <v>19</v>
      </c>
      <c r="E27" s="499">
        <v>19</v>
      </c>
      <c r="F27" s="494">
        <v>1</v>
      </c>
      <c r="G27" s="499">
        <v>19</v>
      </c>
      <c r="H27" s="494">
        <v>1</v>
      </c>
      <c r="I27" s="495">
        <v>19</v>
      </c>
      <c r="J27" s="494">
        <f t="shared" si="0"/>
        <v>1</v>
      </c>
      <c r="K27" s="499">
        <v>19</v>
      </c>
      <c r="L27" s="494">
        <v>1</v>
      </c>
      <c r="M27" s="499">
        <v>19</v>
      </c>
      <c r="N27" s="494">
        <v>1</v>
      </c>
      <c r="O27" s="495">
        <v>19</v>
      </c>
      <c r="P27" s="494">
        <f t="shared" si="1"/>
        <v>1</v>
      </c>
      <c r="Q27" s="496">
        <v>1</v>
      </c>
      <c r="R27" s="494">
        <v>0.053</v>
      </c>
      <c r="S27" s="497">
        <v>1</v>
      </c>
      <c r="T27" s="494">
        <v>0.053</v>
      </c>
      <c r="U27" s="498">
        <v>1</v>
      </c>
      <c r="V27" s="494">
        <f t="shared" si="2"/>
        <v>0.05263157894736842</v>
      </c>
      <c r="W27" s="103">
        <v>17</v>
      </c>
      <c r="X27" s="103">
        <v>17</v>
      </c>
      <c r="Y27" s="464">
        <v>17</v>
      </c>
      <c r="Z27" s="499">
        <v>17</v>
      </c>
      <c r="AA27" s="494">
        <v>1</v>
      </c>
      <c r="AB27" s="499">
        <v>17</v>
      </c>
      <c r="AC27" s="494">
        <v>1</v>
      </c>
      <c r="AD27" s="464">
        <v>17</v>
      </c>
      <c r="AE27" s="494">
        <f t="shared" si="3"/>
        <v>1</v>
      </c>
      <c r="AF27" s="499">
        <v>17</v>
      </c>
      <c r="AG27" s="494">
        <v>1</v>
      </c>
      <c r="AH27" s="499">
        <v>17</v>
      </c>
      <c r="AI27" s="494">
        <v>1</v>
      </c>
      <c r="AJ27" s="464">
        <v>17</v>
      </c>
      <c r="AK27" s="500">
        <f t="shared" si="4"/>
        <v>1</v>
      </c>
      <c r="AL27" s="501">
        <v>25</v>
      </c>
      <c r="AM27" s="501">
        <v>26</v>
      </c>
      <c r="AN27" s="501">
        <v>26</v>
      </c>
      <c r="AO27" s="499">
        <v>25</v>
      </c>
      <c r="AP27" s="494">
        <f t="shared" si="5"/>
        <v>1</v>
      </c>
      <c r="AQ27" s="499">
        <v>25</v>
      </c>
      <c r="AR27" s="502">
        <f t="shared" si="6"/>
        <v>0.9615384615384616</v>
      </c>
      <c r="AS27" s="503">
        <v>25</v>
      </c>
      <c r="AT27" s="504">
        <f t="shared" si="7"/>
        <v>0.9615384615384616</v>
      </c>
      <c r="AU27" s="499">
        <v>2</v>
      </c>
      <c r="AV27" s="494">
        <f t="shared" si="8"/>
        <v>0.08</v>
      </c>
      <c r="AW27" s="499">
        <v>5</v>
      </c>
      <c r="AX27" s="502">
        <f t="shared" si="9"/>
        <v>0.19230769230769232</v>
      </c>
      <c r="AY27" s="503">
        <v>5</v>
      </c>
      <c r="AZ27" s="504">
        <f t="shared" si="10"/>
        <v>0.19230769230769232</v>
      </c>
      <c r="BA27" s="499">
        <v>3</v>
      </c>
      <c r="BB27" s="499">
        <v>5</v>
      </c>
      <c r="BC27" s="499">
        <v>5</v>
      </c>
    </row>
    <row r="28" spans="1:55" s="6" customFormat="1" ht="12.75">
      <c r="A28" s="79" t="s">
        <v>32</v>
      </c>
      <c r="B28" s="103">
        <v>10</v>
      </c>
      <c r="C28" s="103">
        <v>10</v>
      </c>
      <c r="D28" s="103">
        <v>10</v>
      </c>
      <c r="E28" s="499">
        <v>10</v>
      </c>
      <c r="F28" s="494">
        <v>1</v>
      </c>
      <c r="G28" s="499">
        <v>10</v>
      </c>
      <c r="H28" s="494">
        <v>1</v>
      </c>
      <c r="I28" s="495">
        <v>10</v>
      </c>
      <c r="J28" s="494">
        <f t="shared" si="0"/>
        <v>1</v>
      </c>
      <c r="K28" s="499">
        <v>10</v>
      </c>
      <c r="L28" s="494">
        <v>1</v>
      </c>
      <c r="M28" s="499">
        <v>10</v>
      </c>
      <c r="N28" s="494">
        <v>1</v>
      </c>
      <c r="O28" s="495">
        <v>10</v>
      </c>
      <c r="P28" s="494">
        <f t="shared" si="1"/>
        <v>1</v>
      </c>
      <c r="Q28" s="496">
        <v>1</v>
      </c>
      <c r="R28" s="494">
        <v>0.1</v>
      </c>
      <c r="S28" s="497">
        <v>1</v>
      </c>
      <c r="T28" s="494">
        <v>0.1</v>
      </c>
      <c r="U28" s="498">
        <v>1</v>
      </c>
      <c r="V28" s="494">
        <f t="shared" si="2"/>
        <v>0.1</v>
      </c>
      <c r="W28" s="103">
        <v>10</v>
      </c>
      <c r="X28" s="103">
        <v>10</v>
      </c>
      <c r="Y28" s="464">
        <v>10</v>
      </c>
      <c r="Z28" s="499">
        <v>10</v>
      </c>
      <c r="AA28" s="494">
        <v>1</v>
      </c>
      <c r="AB28" s="499">
        <v>10</v>
      </c>
      <c r="AC28" s="494">
        <v>1</v>
      </c>
      <c r="AD28" s="464">
        <v>10</v>
      </c>
      <c r="AE28" s="494">
        <f t="shared" si="3"/>
        <v>1</v>
      </c>
      <c r="AF28" s="499">
        <v>10</v>
      </c>
      <c r="AG28" s="494">
        <v>1</v>
      </c>
      <c r="AH28" s="499">
        <v>10</v>
      </c>
      <c r="AI28" s="494">
        <v>1</v>
      </c>
      <c r="AJ28" s="464">
        <v>10</v>
      </c>
      <c r="AK28" s="500">
        <f t="shared" si="4"/>
        <v>1</v>
      </c>
      <c r="AL28" s="501">
        <v>15</v>
      </c>
      <c r="AM28" s="501">
        <v>16</v>
      </c>
      <c r="AN28" s="501">
        <v>15</v>
      </c>
      <c r="AO28" s="499">
        <v>12</v>
      </c>
      <c r="AP28" s="494">
        <f t="shared" si="5"/>
        <v>0.8</v>
      </c>
      <c r="AQ28" s="499">
        <v>12</v>
      </c>
      <c r="AR28" s="502">
        <f t="shared" si="6"/>
        <v>0.75</v>
      </c>
      <c r="AS28" s="503">
        <v>12</v>
      </c>
      <c r="AT28" s="504">
        <f t="shared" si="7"/>
        <v>0.8</v>
      </c>
      <c r="AU28" s="499">
        <v>6</v>
      </c>
      <c r="AV28" s="494">
        <f t="shared" si="8"/>
        <v>0.4</v>
      </c>
      <c r="AW28" s="499">
        <v>6</v>
      </c>
      <c r="AX28" s="502">
        <f t="shared" si="9"/>
        <v>0.375</v>
      </c>
      <c r="AY28" s="503">
        <v>6</v>
      </c>
      <c r="AZ28" s="504">
        <f t="shared" si="10"/>
        <v>0.4</v>
      </c>
      <c r="BA28" s="499">
        <v>1</v>
      </c>
      <c r="BB28" s="499">
        <v>1</v>
      </c>
      <c r="BC28" s="499">
        <v>1</v>
      </c>
    </row>
    <row r="29" spans="1:55" s="6" customFormat="1" ht="12.75">
      <c r="A29" s="79" t="s">
        <v>33</v>
      </c>
      <c r="B29" s="103">
        <v>13</v>
      </c>
      <c r="C29" s="103">
        <v>13</v>
      </c>
      <c r="D29" s="103">
        <v>13</v>
      </c>
      <c r="E29" s="499">
        <v>13</v>
      </c>
      <c r="F29" s="494">
        <v>1</v>
      </c>
      <c r="G29" s="499">
        <v>13</v>
      </c>
      <c r="H29" s="494">
        <v>1</v>
      </c>
      <c r="I29" s="495">
        <v>13</v>
      </c>
      <c r="J29" s="494">
        <f t="shared" si="0"/>
        <v>1</v>
      </c>
      <c r="K29" s="499">
        <v>13</v>
      </c>
      <c r="L29" s="494">
        <v>1</v>
      </c>
      <c r="M29" s="499">
        <v>13</v>
      </c>
      <c r="N29" s="494">
        <v>1</v>
      </c>
      <c r="O29" s="495">
        <v>13</v>
      </c>
      <c r="P29" s="494">
        <f t="shared" si="1"/>
        <v>1</v>
      </c>
      <c r="Q29" s="496">
        <v>13</v>
      </c>
      <c r="R29" s="494">
        <v>0.077</v>
      </c>
      <c r="S29" s="497">
        <v>13</v>
      </c>
      <c r="T29" s="494">
        <v>0.077</v>
      </c>
      <c r="U29" s="498">
        <v>13</v>
      </c>
      <c r="V29" s="494">
        <f t="shared" si="2"/>
        <v>1</v>
      </c>
      <c r="W29" s="103">
        <v>11</v>
      </c>
      <c r="X29" s="103">
        <v>11</v>
      </c>
      <c r="Y29" s="464">
        <v>11</v>
      </c>
      <c r="Z29" s="499">
        <v>11</v>
      </c>
      <c r="AA29" s="494">
        <v>1</v>
      </c>
      <c r="AB29" s="499">
        <v>11</v>
      </c>
      <c r="AC29" s="494">
        <v>1</v>
      </c>
      <c r="AD29" s="464">
        <v>11</v>
      </c>
      <c r="AE29" s="494">
        <f t="shared" si="3"/>
        <v>1</v>
      </c>
      <c r="AF29" s="499">
        <v>11</v>
      </c>
      <c r="AG29" s="494">
        <v>1</v>
      </c>
      <c r="AH29" s="499">
        <v>11</v>
      </c>
      <c r="AI29" s="494">
        <v>1</v>
      </c>
      <c r="AJ29" s="464">
        <v>11</v>
      </c>
      <c r="AK29" s="500">
        <f t="shared" si="4"/>
        <v>1</v>
      </c>
      <c r="AL29" s="501">
        <v>18</v>
      </c>
      <c r="AM29" s="501">
        <v>18</v>
      </c>
      <c r="AN29" s="501">
        <v>18</v>
      </c>
      <c r="AO29" s="499">
        <v>18</v>
      </c>
      <c r="AP29" s="494">
        <f t="shared" si="5"/>
        <v>1</v>
      </c>
      <c r="AQ29" s="499">
        <v>18</v>
      </c>
      <c r="AR29" s="502">
        <f t="shared" si="6"/>
        <v>1</v>
      </c>
      <c r="AS29" s="503">
        <v>18</v>
      </c>
      <c r="AT29" s="504">
        <f t="shared" si="7"/>
        <v>1</v>
      </c>
      <c r="AU29" s="499">
        <v>10</v>
      </c>
      <c r="AV29" s="494">
        <f t="shared" si="8"/>
        <v>0.5555555555555556</v>
      </c>
      <c r="AW29" s="499">
        <v>10</v>
      </c>
      <c r="AX29" s="502">
        <f t="shared" si="9"/>
        <v>0.5555555555555556</v>
      </c>
      <c r="AY29" s="503">
        <v>11</v>
      </c>
      <c r="AZ29" s="504">
        <f t="shared" si="10"/>
        <v>0.6111111111111112</v>
      </c>
      <c r="BA29" s="499">
        <v>11</v>
      </c>
      <c r="BB29" s="499">
        <v>10</v>
      </c>
      <c r="BC29" s="499">
        <v>7</v>
      </c>
    </row>
    <row r="30" spans="1:55" s="169" customFormat="1" ht="16.5" customHeight="1">
      <c r="A30" s="65" t="s">
        <v>34</v>
      </c>
      <c r="B30" s="134">
        <f>SUM(B7:B29)</f>
        <v>450</v>
      </c>
      <c r="C30" s="134">
        <f>SUM(C7:C29)</f>
        <v>447</v>
      </c>
      <c r="D30" s="134">
        <f>SUM(D7:D29)</f>
        <v>435</v>
      </c>
      <c r="E30" s="513">
        <f>SUM(E7:E29)</f>
        <v>450</v>
      </c>
      <c r="F30" s="471">
        <v>1</v>
      </c>
      <c r="G30" s="513">
        <f>SUM(G7:G29)</f>
        <v>447</v>
      </c>
      <c r="H30" s="471">
        <v>1</v>
      </c>
      <c r="I30" s="400">
        <f>SUM(I7:I29)</f>
        <v>435</v>
      </c>
      <c r="J30" s="471">
        <f t="shared" si="0"/>
        <v>1</v>
      </c>
      <c r="K30" s="513">
        <f>SUM(K7:K29)</f>
        <v>450</v>
      </c>
      <c r="L30" s="471">
        <v>1</v>
      </c>
      <c r="M30" s="513">
        <f>SUM(M7:M29)</f>
        <v>447</v>
      </c>
      <c r="N30" s="471">
        <v>1</v>
      </c>
      <c r="O30" s="400">
        <f>SUM(O7:O29)</f>
        <v>435</v>
      </c>
      <c r="P30" s="471">
        <f t="shared" si="1"/>
        <v>1</v>
      </c>
      <c r="Q30" s="514">
        <f>SUM(Q7:Q29)</f>
        <v>70</v>
      </c>
      <c r="R30" s="471">
        <v>0.055999999999999994</v>
      </c>
      <c r="S30" s="513">
        <f>SUM(S7:S29)</f>
        <v>71</v>
      </c>
      <c r="T30" s="471">
        <v>0.055999999999999994</v>
      </c>
      <c r="U30" s="400">
        <f>SUM(U7:U29)</f>
        <v>74</v>
      </c>
      <c r="V30" s="471">
        <f t="shared" si="2"/>
        <v>0.17011494252873563</v>
      </c>
      <c r="W30" s="134">
        <f>SUM(W7:W29)</f>
        <v>424</v>
      </c>
      <c r="X30" s="134">
        <f>SUM(X7:X29)</f>
        <v>421</v>
      </c>
      <c r="Y30" s="134">
        <f>SUM(Y7:Y29)</f>
        <v>410</v>
      </c>
      <c r="Z30" s="513">
        <f>SUM(Z7:Z29)</f>
        <v>424</v>
      </c>
      <c r="AA30" s="471">
        <v>1</v>
      </c>
      <c r="AB30" s="513">
        <f>SUM(AB7:AB29)</f>
        <v>421</v>
      </c>
      <c r="AC30" s="471">
        <v>1</v>
      </c>
      <c r="AD30" s="400">
        <f>SUM(AD7:AD29)</f>
        <v>410</v>
      </c>
      <c r="AE30" s="471">
        <f t="shared" si="3"/>
        <v>1</v>
      </c>
      <c r="AF30" s="513">
        <f>SUM(AF7:AF29)</f>
        <v>424</v>
      </c>
      <c r="AG30" s="471">
        <v>1</v>
      </c>
      <c r="AH30" s="513">
        <f>SUM(AH7:AH29)</f>
        <v>421</v>
      </c>
      <c r="AI30" s="471">
        <v>1</v>
      </c>
      <c r="AJ30" s="515">
        <f>SUM(AJ7:AJ29)</f>
        <v>410</v>
      </c>
      <c r="AK30" s="385">
        <f t="shared" si="4"/>
        <v>1</v>
      </c>
      <c r="AL30" s="234">
        <f>SUM(AL7:AL29)</f>
        <v>602</v>
      </c>
      <c r="AM30" s="234">
        <f>SUM(AM7:AM29)</f>
        <v>642</v>
      </c>
      <c r="AN30" s="234">
        <f>SUM(AN7:AN29)</f>
        <v>655</v>
      </c>
      <c r="AO30" s="516">
        <f>SUM(AO7:AO29)</f>
        <v>579</v>
      </c>
      <c r="AP30" s="517">
        <f t="shared" si="5"/>
        <v>0.9617940199335548</v>
      </c>
      <c r="AQ30" s="516">
        <f>SUM(AQ7:AQ29)</f>
        <v>610</v>
      </c>
      <c r="AR30" s="518">
        <f t="shared" si="6"/>
        <v>0.9501557632398754</v>
      </c>
      <c r="AS30" s="519">
        <f>SUM(AS7:AS29)</f>
        <v>600</v>
      </c>
      <c r="AT30" s="518">
        <f t="shared" si="7"/>
        <v>0.916030534351145</v>
      </c>
      <c r="AU30" s="516">
        <f>SUM(AU7:AU29)</f>
        <v>171</v>
      </c>
      <c r="AV30" s="517">
        <f t="shared" si="8"/>
        <v>0.2840531561461794</v>
      </c>
      <c r="AW30" s="516">
        <f>SUM(AW7:AW29)</f>
        <v>178</v>
      </c>
      <c r="AX30" s="518">
        <f t="shared" si="9"/>
        <v>0.2772585669781931</v>
      </c>
      <c r="AY30" s="519">
        <f>SUM(AY7:AY29)</f>
        <v>207</v>
      </c>
      <c r="AZ30" s="518">
        <f t="shared" si="10"/>
        <v>0.31603053435114503</v>
      </c>
      <c r="BA30" s="516">
        <f>SUM(BA7:BA29)</f>
        <v>139</v>
      </c>
      <c r="BB30" s="516">
        <f>SUM(BB7:BB29)</f>
        <v>147</v>
      </c>
      <c r="BC30" s="516">
        <f>SUM(BC7:BC29)</f>
        <v>154</v>
      </c>
    </row>
    <row r="31" spans="1:55" s="6" customFormat="1" ht="16.5" customHeight="1">
      <c r="A31" s="55" t="s">
        <v>35</v>
      </c>
      <c r="B31" s="11"/>
      <c r="C31" s="11"/>
      <c r="D31" s="11"/>
      <c r="E31" s="520"/>
      <c r="F31" s="521"/>
      <c r="G31" s="520"/>
      <c r="H31" s="521"/>
      <c r="I31" s="522"/>
      <c r="J31" s="521"/>
      <c r="K31" s="520"/>
      <c r="L31" s="521"/>
      <c r="M31" s="520"/>
      <c r="N31" s="521"/>
      <c r="O31" s="522"/>
      <c r="P31" s="521"/>
      <c r="Q31" s="523"/>
      <c r="R31" s="521"/>
      <c r="S31" s="520"/>
      <c r="T31" s="521"/>
      <c r="U31" s="522"/>
      <c r="V31" s="521"/>
      <c r="W31" s="11"/>
      <c r="X31" s="11"/>
      <c r="Y31" s="11"/>
      <c r="Z31" s="520"/>
      <c r="AA31" s="521"/>
      <c r="AB31" s="520"/>
      <c r="AC31" s="521"/>
      <c r="AD31" s="522"/>
      <c r="AE31" s="521"/>
      <c r="AF31" s="520"/>
      <c r="AG31" s="521"/>
      <c r="AH31" s="520"/>
      <c r="AI31" s="521"/>
      <c r="AJ31" s="522"/>
      <c r="AK31" s="524"/>
      <c r="AL31" s="276"/>
      <c r="AM31" s="276"/>
      <c r="AN31" s="276"/>
      <c r="AO31" s="520"/>
      <c r="AP31" s="521"/>
      <c r="AQ31" s="520"/>
      <c r="AR31" s="521"/>
      <c r="AS31" s="522"/>
      <c r="AT31" s="521"/>
      <c r="AU31" s="520"/>
      <c r="AV31" s="521"/>
      <c r="AW31" s="520"/>
      <c r="AX31" s="521"/>
      <c r="AY31" s="522"/>
      <c r="AZ31" s="521"/>
      <c r="BA31" s="520"/>
      <c r="BB31" s="520"/>
      <c r="BC31" s="525"/>
    </row>
    <row r="32" spans="1:55" s="6" customFormat="1" ht="12.75">
      <c r="A32" s="79" t="s">
        <v>36</v>
      </c>
      <c r="B32" s="103">
        <v>2</v>
      </c>
      <c r="C32" s="103">
        <v>2</v>
      </c>
      <c r="D32" s="103">
        <v>2</v>
      </c>
      <c r="E32" s="499">
        <v>2</v>
      </c>
      <c r="F32" s="494">
        <v>1</v>
      </c>
      <c r="G32" s="499">
        <v>2</v>
      </c>
      <c r="H32" s="494">
        <v>1</v>
      </c>
      <c r="I32" s="495">
        <v>2</v>
      </c>
      <c r="J32" s="494">
        <f aca="true" t="shared" si="11" ref="J32:J40">I32/D32</f>
        <v>1</v>
      </c>
      <c r="K32" s="499">
        <v>2</v>
      </c>
      <c r="L32" s="494">
        <v>1</v>
      </c>
      <c r="M32" s="499">
        <v>2</v>
      </c>
      <c r="N32" s="494">
        <v>1</v>
      </c>
      <c r="O32" s="495">
        <v>2</v>
      </c>
      <c r="P32" s="494">
        <f aca="true" t="shared" si="12" ref="P32:P40">O32/D32</f>
        <v>1</v>
      </c>
      <c r="Q32" s="526">
        <v>1</v>
      </c>
      <c r="R32" s="494">
        <v>0.5</v>
      </c>
      <c r="S32" s="527">
        <v>1</v>
      </c>
      <c r="T32" s="494">
        <v>0.5</v>
      </c>
      <c r="U32" s="528">
        <v>1</v>
      </c>
      <c r="V32" s="494">
        <f aca="true" t="shared" si="13" ref="V32:V40">U32/D32</f>
        <v>0.5</v>
      </c>
      <c r="W32" s="175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175">
        <v>0</v>
      </c>
      <c r="AD32" s="178">
        <v>0</v>
      </c>
      <c r="AE32" s="178">
        <v>0</v>
      </c>
      <c r="AF32" s="175">
        <v>0</v>
      </c>
      <c r="AG32" s="175">
        <v>0</v>
      </c>
      <c r="AH32" s="175">
        <v>0</v>
      </c>
      <c r="AI32" s="175">
        <v>0</v>
      </c>
      <c r="AJ32" s="529">
        <v>0</v>
      </c>
      <c r="AK32" s="178">
        <v>0</v>
      </c>
      <c r="AL32" s="501">
        <v>7</v>
      </c>
      <c r="AM32" s="501">
        <v>7</v>
      </c>
      <c r="AN32" s="501">
        <v>5</v>
      </c>
      <c r="AO32" s="499">
        <v>7</v>
      </c>
      <c r="AP32" s="494">
        <f aca="true" t="shared" si="14" ref="AP32:AP40">AO32/AL32</f>
        <v>1</v>
      </c>
      <c r="AQ32" s="499">
        <v>7</v>
      </c>
      <c r="AR32" s="502">
        <f aca="true" t="shared" si="15" ref="AR32:AR39">AQ32/AM32</f>
        <v>1</v>
      </c>
      <c r="AS32" s="503">
        <v>4</v>
      </c>
      <c r="AT32" s="504">
        <f aca="true" t="shared" si="16" ref="AT32:AT40">AS32/AN32</f>
        <v>0.8</v>
      </c>
      <c r="AU32" s="499">
        <v>2</v>
      </c>
      <c r="AV32" s="494">
        <f aca="true" t="shared" si="17" ref="AV32:AV40">AU32/AL32</f>
        <v>0.2857142857142857</v>
      </c>
      <c r="AW32" s="499">
        <v>2</v>
      </c>
      <c r="AX32" s="502">
        <f aca="true" t="shared" si="18" ref="AX32:AX39">AW32/AM32</f>
        <v>0.2857142857142857</v>
      </c>
      <c r="AY32" s="503">
        <v>1</v>
      </c>
      <c r="AZ32" s="504">
        <f aca="true" t="shared" si="19" ref="AZ32:AZ40">AY32/AN32</f>
        <v>0.2</v>
      </c>
      <c r="BA32" s="499">
        <v>2</v>
      </c>
      <c r="BB32" s="499">
        <v>2</v>
      </c>
      <c r="BC32" s="499">
        <v>2</v>
      </c>
    </row>
    <row r="33" spans="1:55" s="6" customFormat="1" ht="12.75">
      <c r="A33" s="79" t="s">
        <v>37</v>
      </c>
      <c r="B33" s="103">
        <v>2</v>
      </c>
      <c r="C33" s="103">
        <v>2</v>
      </c>
      <c r="D33" s="103">
        <v>2</v>
      </c>
      <c r="E33" s="499">
        <v>2</v>
      </c>
      <c r="F33" s="494">
        <v>1</v>
      </c>
      <c r="G33" s="499">
        <v>2</v>
      </c>
      <c r="H33" s="494">
        <v>1</v>
      </c>
      <c r="I33" s="495">
        <v>2</v>
      </c>
      <c r="J33" s="494">
        <f t="shared" si="11"/>
        <v>1</v>
      </c>
      <c r="K33" s="499">
        <v>2</v>
      </c>
      <c r="L33" s="494">
        <v>1</v>
      </c>
      <c r="M33" s="499">
        <v>2</v>
      </c>
      <c r="N33" s="494">
        <v>1</v>
      </c>
      <c r="O33" s="495">
        <v>2</v>
      </c>
      <c r="P33" s="494">
        <f t="shared" si="12"/>
        <v>1</v>
      </c>
      <c r="Q33" s="526">
        <v>2</v>
      </c>
      <c r="R33" s="494">
        <v>0.5</v>
      </c>
      <c r="S33" s="527">
        <v>2</v>
      </c>
      <c r="T33" s="494">
        <v>0.5</v>
      </c>
      <c r="U33" s="528">
        <v>2</v>
      </c>
      <c r="V33" s="494">
        <f t="shared" si="13"/>
        <v>1</v>
      </c>
      <c r="W33" s="175">
        <v>0</v>
      </c>
      <c r="X33" s="175">
        <v>0</v>
      </c>
      <c r="Y33" s="175">
        <v>0</v>
      </c>
      <c r="Z33" s="175">
        <v>0</v>
      </c>
      <c r="AA33" s="175">
        <v>0</v>
      </c>
      <c r="AB33" s="175">
        <v>0</v>
      </c>
      <c r="AC33" s="175">
        <v>0</v>
      </c>
      <c r="AD33" s="178">
        <v>0</v>
      </c>
      <c r="AE33" s="178">
        <v>0</v>
      </c>
      <c r="AF33" s="175">
        <v>0</v>
      </c>
      <c r="AG33" s="175">
        <v>0</v>
      </c>
      <c r="AH33" s="175">
        <v>0</v>
      </c>
      <c r="AI33" s="175">
        <v>0</v>
      </c>
      <c r="AJ33" s="529">
        <v>0</v>
      </c>
      <c r="AK33" s="178">
        <v>0</v>
      </c>
      <c r="AL33" s="501">
        <v>11</v>
      </c>
      <c r="AM33" s="501">
        <v>11</v>
      </c>
      <c r="AN33" s="501">
        <v>11</v>
      </c>
      <c r="AO33" s="499">
        <v>9</v>
      </c>
      <c r="AP33" s="494">
        <f t="shared" si="14"/>
        <v>0.8181818181818182</v>
      </c>
      <c r="AQ33" s="499">
        <v>9</v>
      </c>
      <c r="AR33" s="502">
        <f t="shared" si="15"/>
        <v>0.8181818181818182</v>
      </c>
      <c r="AS33" s="503">
        <v>9</v>
      </c>
      <c r="AT33" s="504">
        <f t="shared" si="16"/>
        <v>0.8181818181818182</v>
      </c>
      <c r="AU33" s="499">
        <v>6</v>
      </c>
      <c r="AV33" s="494">
        <f t="shared" si="17"/>
        <v>0.5454545454545454</v>
      </c>
      <c r="AW33" s="499">
        <v>6</v>
      </c>
      <c r="AX33" s="502">
        <f t="shared" si="18"/>
        <v>0.5454545454545454</v>
      </c>
      <c r="AY33" s="503">
        <v>6</v>
      </c>
      <c r="AZ33" s="504">
        <f t="shared" si="19"/>
        <v>0.5454545454545454</v>
      </c>
      <c r="BA33" s="499">
        <v>6</v>
      </c>
      <c r="BB33" s="499">
        <v>6</v>
      </c>
      <c r="BC33" s="499">
        <v>6</v>
      </c>
    </row>
    <row r="34" spans="1:55" s="6" customFormat="1" ht="12.75">
      <c r="A34" s="79" t="s">
        <v>38</v>
      </c>
      <c r="B34" s="103">
        <v>13</v>
      </c>
      <c r="C34" s="103">
        <v>13</v>
      </c>
      <c r="D34" s="103">
        <v>13</v>
      </c>
      <c r="E34" s="499">
        <v>13</v>
      </c>
      <c r="F34" s="494">
        <v>1</v>
      </c>
      <c r="G34" s="499">
        <v>13</v>
      </c>
      <c r="H34" s="494">
        <v>1</v>
      </c>
      <c r="I34" s="511">
        <v>13</v>
      </c>
      <c r="J34" s="483">
        <f t="shared" si="11"/>
        <v>1</v>
      </c>
      <c r="K34" s="510">
        <v>13</v>
      </c>
      <c r="L34" s="483">
        <v>1</v>
      </c>
      <c r="M34" s="510">
        <v>13</v>
      </c>
      <c r="N34" s="483">
        <v>1</v>
      </c>
      <c r="O34" s="511">
        <v>13</v>
      </c>
      <c r="P34" s="483">
        <f t="shared" si="12"/>
        <v>1</v>
      </c>
      <c r="Q34" s="526">
        <v>3</v>
      </c>
      <c r="R34" s="483">
        <v>0.154</v>
      </c>
      <c r="S34" s="527">
        <v>3</v>
      </c>
      <c r="T34" s="483">
        <v>0.154</v>
      </c>
      <c r="U34" s="528">
        <v>2</v>
      </c>
      <c r="V34" s="494">
        <f t="shared" si="13"/>
        <v>0.15384615384615385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8">
        <v>0</v>
      </c>
      <c r="AE34" s="178">
        <v>0</v>
      </c>
      <c r="AF34" s="175">
        <v>0</v>
      </c>
      <c r="AG34" s="175">
        <v>0</v>
      </c>
      <c r="AH34" s="175">
        <v>0</v>
      </c>
      <c r="AI34" s="175">
        <v>0</v>
      </c>
      <c r="AJ34" s="529">
        <v>0</v>
      </c>
      <c r="AK34" s="178">
        <v>0</v>
      </c>
      <c r="AL34" s="501">
        <v>60</v>
      </c>
      <c r="AM34" s="501">
        <v>60</v>
      </c>
      <c r="AN34" s="501">
        <v>60</v>
      </c>
      <c r="AO34" s="499">
        <v>45</v>
      </c>
      <c r="AP34" s="494">
        <f t="shared" si="14"/>
        <v>0.75</v>
      </c>
      <c r="AQ34" s="499">
        <v>45</v>
      </c>
      <c r="AR34" s="502">
        <f t="shared" si="15"/>
        <v>0.75</v>
      </c>
      <c r="AS34" s="503">
        <v>45</v>
      </c>
      <c r="AT34" s="504">
        <f t="shared" si="16"/>
        <v>0.75</v>
      </c>
      <c r="AU34" s="499">
        <v>16</v>
      </c>
      <c r="AV34" s="494">
        <f t="shared" si="17"/>
        <v>0.26666666666666666</v>
      </c>
      <c r="AW34" s="499">
        <v>16</v>
      </c>
      <c r="AX34" s="502">
        <f t="shared" si="18"/>
        <v>0.26666666666666666</v>
      </c>
      <c r="AY34" s="503">
        <v>15</v>
      </c>
      <c r="AZ34" s="504">
        <f t="shared" si="19"/>
        <v>0.25</v>
      </c>
      <c r="BA34" s="499">
        <v>16</v>
      </c>
      <c r="BB34" s="499">
        <v>16</v>
      </c>
      <c r="BC34" s="499">
        <v>15</v>
      </c>
    </row>
    <row r="35" spans="1:55" s="6" customFormat="1" ht="12.75">
      <c r="A35" s="79" t="s">
        <v>39</v>
      </c>
      <c r="B35" s="103">
        <v>4</v>
      </c>
      <c r="C35" s="103">
        <v>3</v>
      </c>
      <c r="D35" s="103">
        <v>3</v>
      </c>
      <c r="E35" s="499">
        <v>4</v>
      </c>
      <c r="F35" s="494">
        <v>1</v>
      </c>
      <c r="G35" s="499">
        <v>3</v>
      </c>
      <c r="H35" s="494">
        <v>1</v>
      </c>
      <c r="I35" s="495">
        <v>3</v>
      </c>
      <c r="J35" s="494">
        <f t="shared" si="11"/>
        <v>1</v>
      </c>
      <c r="K35" s="499">
        <v>4</v>
      </c>
      <c r="L35" s="494">
        <v>1</v>
      </c>
      <c r="M35" s="499">
        <v>3</v>
      </c>
      <c r="N35" s="494">
        <v>1</v>
      </c>
      <c r="O35" s="495">
        <v>3</v>
      </c>
      <c r="P35" s="494">
        <f t="shared" si="12"/>
        <v>1</v>
      </c>
      <c r="Q35" s="526">
        <v>1</v>
      </c>
      <c r="R35" s="494">
        <v>0.25</v>
      </c>
      <c r="S35" s="527">
        <v>1</v>
      </c>
      <c r="T35" s="494">
        <v>0.33299999999999996</v>
      </c>
      <c r="U35" s="530">
        <v>1</v>
      </c>
      <c r="V35" s="494">
        <f t="shared" si="13"/>
        <v>0.3333333333333333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8">
        <v>0</v>
      </c>
      <c r="AE35" s="178">
        <v>0</v>
      </c>
      <c r="AF35" s="175">
        <v>0</v>
      </c>
      <c r="AG35" s="175">
        <v>0</v>
      </c>
      <c r="AH35" s="175">
        <v>0</v>
      </c>
      <c r="AI35" s="175">
        <v>0</v>
      </c>
      <c r="AJ35" s="529">
        <v>0</v>
      </c>
      <c r="AK35" s="178">
        <v>0</v>
      </c>
      <c r="AL35" s="501">
        <v>13</v>
      </c>
      <c r="AM35" s="501">
        <v>11</v>
      </c>
      <c r="AN35" s="501">
        <v>11</v>
      </c>
      <c r="AO35" s="499">
        <v>10</v>
      </c>
      <c r="AP35" s="494">
        <f t="shared" si="14"/>
        <v>0.7692307692307693</v>
      </c>
      <c r="AQ35" s="499">
        <v>10</v>
      </c>
      <c r="AR35" s="502">
        <f t="shared" si="15"/>
        <v>0.9090909090909091</v>
      </c>
      <c r="AS35" s="503">
        <v>10</v>
      </c>
      <c r="AT35" s="504">
        <f t="shared" si="16"/>
        <v>0.9090909090909091</v>
      </c>
      <c r="AU35" s="499">
        <v>6</v>
      </c>
      <c r="AV35" s="494">
        <f t="shared" si="17"/>
        <v>0.46153846153846156</v>
      </c>
      <c r="AW35" s="499">
        <v>5</v>
      </c>
      <c r="AX35" s="502">
        <f t="shared" si="18"/>
        <v>0.45454545454545453</v>
      </c>
      <c r="AY35" s="503">
        <v>6</v>
      </c>
      <c r="AZ35" s="504">
        <f t="shared" si="19"/>
        <v>0.5454545454545454</v>
      </c>
      <c r="BA35" s="499">
        <v>3</v>
      </c>
      <c r="BB35" s="499">
        <v>5</v>
      </c>
      <c r="BC35" s="499">
        <v>6</v>
      </c>
    </row>
    <row r="36" spans="1:55" s="6" customFormat="1" ht="12.75">
      <c r="A36" s="79" t="s">
        <v>40</v>
      </c>
      <c r="B36" s="103">
        <v>3</v>
      </c>
      <c r="C36" s="103">
        <v>3</v>
      </c>
      <c r="D36" s="103">
        <v>3</v>
      </c>
      <c r="E36" s="499">
        <v>3</v>
      </c>
      <c r="F36" s="494">
        <v>1</v>
      </c>
      <c r="G36" s="499">
        <v>3</v>
      </c>
      <c r="H36" s="494">
        <v>1</v>
      </c>
      <c r="I36" s="495">
        <v>3</v>
      </c>
      <c r="J36" s="494">
        <f t="shared" si="11"/>
        <v>1</v>
      </c>
      <c r="K36" s="499">
        <v>3</v>
      </c>
      <c r="L36" s="494">
        <v>1</v>
      </c>
      <c r="M36" s="499">
        <v>3</v>
      </c>
      <c r="N36" s="494">
        <v>1</v>
      </c>
      <c r="O36" s="495">
        <v>3</v>
      </c>
      <c r="P36" s="494">
        <f t="shared" si="12"/>
        <v>1</v>
      </c>
      <c r="Q36" s="526">
        <v>1</v>
      </c>
      <c r="R36" s="494">
        <v>0.33299999999999996</v>
      </c>
      <c r="S36" s="527">
        <v>2</v>
      </c>
      <c r="T36" s="494">
        <v>0.33299999999999996</v>
      </c>
      <c r="U36" s="531">
        <v>2</v>
      </c>
      <c r="V36" s="494">
        <f t="shared" si="13"/>
        <v>0.6666666666666666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8">
        <v>0</v>
      </c>
      <c r="AE36" s="178">
        <v>0</v>
      </c>
      <c r="AF36" s="175">
        <v>0</v>
      </c>
      <c r="AG36" s="175">
        <v>0</v>
      </c>
      <c r="AH36" s="175">
        <v>0</v>
      </c>
      <c r="AI36" s="175">
        <v>0</v>
      </c>
      <c r="AJ36" s="529">
        <v>0</v>
      </c>
      <c r="AK36" s="178">
        <v>0</v>
      </c>
      <c r="AL36" s="501">
        <v>10</v>
      </c>
      <c r="AM36" s="501">
        <v>10</v>
      </c>
      <c r="AN36" s="501">
        <v>10</v>
      </c>
      <c r="AO36" s="499">
        <v>10</v>
      </c>
      <c r="AP36" s="494">
        <f t="shared" si="14"/>
        <v>1</v>
      </c>
      <c r="AQ36" s="499">
        <v>10</v>
      </c>
      <c r="AR36" s="502">
        <f t="shared" si="15"/>
        <v>1</v>
      </c>
      <c r="AS36" s="503">
        <v>10</v>
      </c>
      <c r="AT36" s="504">
        <f t="shared" si="16"/>
        <v>1</v>
      </c>
      <c r="AU36" s="499">
        <v>0</v>
      </c>
      <c r="AV36" s="494">
        <f t="shared" si="17"/>
        <v>0</v>
      </c>
      <c r="AW36" s="499">
        <v>0</v>
      </c>
      <c r="AX36" s="502">
        <f t="shared" si="18"/>
        <v>0</v>
      </c>
      <c r="AY36" s="503">
        <v>0</v>
      </c>
      <c r="AZ36" s="504">
        <f t="shared" si="19"/>
        <v>0</v>
      </c>
      <c r="BA36" s="499">
        <v>0</v>
      </c>
      <c r="BB36" s="499">
        <v>0</v>
      </c>
      <c r="BC36" s="499">
        <v>0</v>
      </c>
    </row>
    <row r="37" spans="1:55" s="6" customFormat="1" ht="12.75">
      <c r="A37" s="79" t="s">
        <v>41</v>
      </c>
      <c r="B37" s="103">
        <v>18</v>
      </c>
      <c r="C37" s="103">
        <v>18</v>
      </c>
      <c r="D37" s="103">
        <v>18</v>
      </c>
      <c r="E37" s="499">
        <v>18</v>
      </c>
      <c r="F37" s="494">
        <v>1</v>
      </c>
      <c r="G37" s="499">
        <v>18</v>
      </c>
      <c r="H37" s="494">
        <v>1</v>
      </c>
      <c r="I37" s="495">
        <v>18</v>
      </c>
      <c r="J37" s="494">
        <f t="shared" si="11"/>
        <v>1</v>
      </c>
      <c r="K37" s="499">
        <v>18</v>
      </c>
      <c r="L37" s="494">
        <v>1</v>
      </c>
      <c r="M37" s="499">
        <v>18</v>
      </c>
      <c r="N37" s="494">
        <v>1</v>
      </c>
      <c r="O37" s="495">
        <v>18</v>
      </c>
      <c r="P37" s="494">
        <f t="shared" si="12"/>
        <v>1</v>
      </c>
      <c r="Q37" s="526">
        <v>18</v>
      </c>
      <c r="R37" s="494">
        <v>0.055999999999999994</v>
      </c>
      <c r="S37" s="527">
        <v>18</v>
      </c>
      <c r="T37" s="494">
        <v>0.055999999999999994</v>
      </c>
      <c r="U37" s="528">
        <v>18</v>
      </c>
      <c r="V37" s="494">
        <f t="shared" si="13"/>
        <v>1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8">
        <v>0</v>
      </c>
      <c r="AE37" s="178">
        <v>0</v>
      </c>
      <c r="AF37" s="175">
        <v>0</v>
      </c>
      <c r="AG37" s="175">
        <v>0</v>
      </c>
      <c r="AH37" s="175">
        <v>0</v>
      </c>
      <c r="AI37" s="175">
        <v>0</v>
      </c>
      <c r="AJ37" s="529">
        <v>0</v>
      </c>
      <c r="AK37" s="178">
        <v>0</v>
      </c>
      <c r="AL37" s="507">
        <v>118</v>
      </c>
      <c r="AM37" s="507">
        <v>120</v>
      </c>
      <c r="AN37" s="507">
        <v>126</v>
      </c>
      <c r="AO37" s="499">
        <v>116</v>
      </c>
      <c r="AP37" s="494">
        <f t="shared" si="14"/>
        <v>0.9830508474576272</v>
      </c>
      <c r="AQ37" s="499">
        <v>119</v>
      </c>
      <c r="AR37" s="502">
        <f t="shared" si="15"/>
        <v>0.9916666666666667</v>
      </c>
      <c r="AS37" s="503">
        <v>125</v>
      </c>
      <c r="AT37" s="504">
        <f t="shared" si="16"/>
        <v>0.9920634920634921</v>
      </c>
      <c r="AU37" s="499">
        <v>113</v>
      </c>
      <c r="AV37" s="494">
        <f t="shared" si="17"/>
        <v>0.9576271186440678</v>
      </c>
      <c r="AW37" s="499">
        <v>114</v>
      </c>
      <c r="AX37" s="502">
        <f t="shared" si="18"/>
        <v>0.95</v>
      </c>
      <c r="AY37" s="503">
        <v>115</v>
      </c>
      <c r="AZ37" s="504">
        <f t="shared" si="19"/>
        <v>0.9126984126984127</v>
      </c>
      <c r="BA37" s="499">
        <v>100</v>
      </c>
      <c r="BB37" s="499">
        <v>114</v>
      </c>
      <c r="BC37" s="499">
        <v>100</v>
      </c>
    </row>
    <row r="38" spans="1:55" s="6" customFormat="1" ht="12.75">
      <c r="A38" s="79" t="s">
        <v>42</v>
      </c>
      <c r="B38" s="103">
        <v>3</v>
      </c>
      <c r="C38" s="103">
        <v>3</v>
      </c>
      <c r="D38" s="103">
        <v>3</v>
      </c>
      <c r="E38" s="499">
        <v>3</v>
      </c>
      <c r="F38" s="494">
        <v>1</v>
      </c>
      <c r="G38" s="499">
        <v>3</v>
      </c>
      <c r="H38" s="494">
        <v>1</v>
      </c>
      <c r="I38" s="495">
        <v>3</v>
      </c>
      <c r="J38" s="494">
        <f t="shared" si="11"/>
        <v>1</v>
      </c>
      <c r="K38" s="499">
        <v>3</v>
      </c>
      <c r="L38" s="494">
        <v>1</v>
      </c>
      <c r="M38" s="499">
        <v>3</v>
      </c>
      <c r="N38" s="494">
        <v>1</v>
      </c>
      <c r="O38" s="495">
        <v>3</v>
      </c>
      <c r="P38" s="494">
        <f t="shared" si="12"/>
        <v>1</v>
      </c>
      <c r="Q38" s="526">
        <v>1</v>
      </c>
      <c r="R38" s="494">
        <v>0.33299999999999996</v>
      </c>
      <c r="S38" s="527">
        <v>1</v>
      </c>
      <c r="T38" s="494">
        <v>0.33299999999999996</v>
      </c>
      <c r="U38" s="528">
        <v>1</v>
      </c>
      <c r="V38" s="494">
        <f t="shared" si="13"/>
        <v>0.3333333333333333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8">
        <v>0</v>
      </c>
      <c r="AE38" s="178">
        <v>0</v>
      </c>
      <c r="AF38" s="175">
        <v>0</v>
      </c>
      <c r="AG38" s="175">
        <v>0</v>
      </c>
      <c r="AH38" s="175">
        <v>0</v>
      </c>
      <c r="AI38" s="175">
        <v>0</v>
      </c>
      <c r="AJ38" s="529">
        <v>0</v>
      </c>
      <c r="AK38" s="178">
        <v>0</v>
      </c>
      <c r="AL38" s="501">
        <v>11</v>
      </c>
      <c r="AM38" s="501">
        <v>11</v>
      </c>
      <c r="AN38" s="501">
        <v>10</v>
      </c>
      <c r="AO38" s="499">
        <v>8</v>
      </c>
      <c r="AP38" s="494">
        <f t="shared" si="14"/>
        <v>0.7272727272727273</v>
      </c>
      <c r="AQ38" s="499">
        <v>8</v>
      </c>
      <c r="AR38" s="502">
        <f t="shared" si="15"/>
        <v>0.7272727272727273</v>
      </c>
      <c r="AS38" s="503">
        <v>7</v>
      </c>
      <c r="AT38" s="504">
        <f t="shared" si="16"/>
        <v>0.7</v>
      </c>
      <c r="AU38" s="499">
        <v>3</v>
      </c>
      <c r="AV38" s="494">
        <f t="shared" si="17"/>
        <v>0.2727272727272727</v>
      </c>
      <c r="AW38" s="499">
        <v>3</v>
      </c>
      <c r="AX38" s="502">
        <f t="shared" si="18"/>
        <v>0.2727272727272727</v>
      </c>
      <c r="AY38" s="503">
        <v>3</v>
      </c>
      <c r="AZ38" s="504">
        <f t="shared" si="19"/>
        <v>0.3</v>
      </c>
      <c r="BA38" s="499">
        <v>3</v>
      </c>
      <c r="BB38" s="499">
        <v>3</v>
      </c>
      <c r="BC38" s="499">
        <v>4</v>
      </c>
    </row>
    <row r="39" spans="1:55" s="537" customFormat="1" ht="16.5" customHeight="1">
      <c r="A39" s="65" t="s">
        <v>43</v>
      </c>
      <c r="B39" s="134">
        <f>SUM(B32:B38)</f>
        <v>45</v>
      </c>
      <c r="C39" s="134">
        <f>SUM(C32:C38)</f>
        <v>44</v>
      </c>
      <c r="D39" s="134">
        <f>SUM(D32:D38)</f>
        <v>44</v>
      </c>
      <c r="E39" s="513">
        <f>SUM(E32:E38)</f>
        <v>45</v>
      </c>
      <c r="F39" s="471">
        <v>1</v>
      </c>
      <c r="G39" s="513">
        <f>SUM(G32:G38)</f>
        <v>44</v>
      </c>
      <c r="H39" s="471">
        <v>1</v>
      </c>
      <c r="I39" s="400">
        <f>SUM(I32:I38)</f>
        <v>44</v>
      </c>
      <c r="J39" s="471">
        <f t="shared" si="11"/>
        <v>1</v>
      </c>
      <c r="K39" s="513">
        <f>SUM(K32:K38)</f>
        <v>45</v>
      </c>
      <c r="L39" s="471">
        <v>1</v>
      </c>
      <c r="M39" s="513">
        <f>SUM(M32:M38)</f>
        <v>44</v>
      </c>
      <c r="N39" s="471">
        <v>1</v>
      </c>
      <c r="O39" s="400">
        <f>SUM(O32:O38)</f>
        <v>44</v>
      </c>
      <c r="P39" s="471">
        <f t="shared" si="12"/>
        <v>1</v>
      </c>
      <c r="Q39" s="514">
        <f>SUM(Q32:Q38)</f>
        <v>27</v>
      </c>
      <c r="R39" s="471">
        <v>0.17800000000000002</v>
      </c>
      <c r="S39" s="513">
        <f>SUM(S32:S38)</f>
        <v>28</v>
      </c>
      <c r="T39" s="471">
        <v>0.182</v>
      </c>
      <c r="U39" s="400">
        <f>SUM(U32:U38)</f>
        <v>27</v>
      </c>
      <c r="V39" s="471">
        <f t="shared" si="13"/>
        <v>0.6136363636363636</v>
      </c>
      <c r="W39" s="532">
        <v>0</v>
      </c>
      <c r="X39" s="532">
        <v>0</v>
      </c>
      <c r="Y39" s="398">
        <f>SUM(Y32:Y38)</f>
        <v>0</v>
      </c>
      <c r="Z39" s="532">
        <v>0</v>
      </c>
      <c r="AA39" s="532">
        <v>0</v>
      </c>
      <c r="AB39" s="532">
        <v>0</v>
      </c>
      <c r="AC39" s="532">
        <v>0</v>
      </c>
      <c r="AD39" s="400">
        <f>SUM(AD32:AD38)</f>
        <v>0</v>
      </c>
      <c r="AE39" s="533">
        <v>0</v>
      </c>
      <c r="AF39" s="532">
        <v>0</v>
      </c>
      <c r="AG39" s="532">
        <v>0</v>
      </c>
      <c r="AH39" s="532">
        <v>0</v>
      </c>
      <c r="AI39" s="532">
        <v>0</v>
      </c>
      <c r="AJ39" s="534">
        <v>0</v>
      </c>
      <c r="AK39" s="533">
        <v>0</v>
      </c>
      <c r="AL39" s="399">
        <f>SUM(AL32:AL38)</f>
        <v>230</v>
      </c>
      <c r="AM39" s="399">
        <f>SUM(AM32:AM38)</f>
        <v>230</v>
      </c>
      <c r="AN39" s="399">
        <f>SUM(AN32:AN38)</f>
        <v>233</v>
      </c>
      <c r="AO39" s="513">
        <f>SUM(AO32:AO38)</f>
        <v>205</v>
      </c>
      <c r="AP39" s="517">
        <f t="shared" si="14"/>
        <v>0.8913043478260869</v>
      </c>
      <c r="AQ39" s="513">
        <f>SUM(AQ32:AQ38)</f>
        <v>208</v>
      </c>
      <c r="AR39" s="535">
        <f t="shared" si="15"/>
        <v>0.9043478260869565</v>
      </c>
      <c r="AS39" s="536">
        <f>SUM(AS32:AS38)</f>
        <v>210</v>
      </c>
      <c r="AT39" s="535">
        <f t="shared" si="16"/>
        <v>0.9012875536480687</v>
      </c>
      <c r="AU39" s="513">
        <f>SUM(AU32:AU38)</f>
        <v>146</v>
      </c>
      <c r="AV39" s="517">
        <f t="shared" si="17"/>
        <v>0.6347826086956522</v>
      </c>
      <c r="AW39" s="513">
        <f>SUM(AW32:AW38)</f>
        <v>146</v>
      </c>
      <c r="AX39" s="535">
        <f t="shared" si="18"/>
        <v>0.6347826086956522</v>
      </c>
      <c r="AY39" s="536">
        <f>SUM(AY32:AY38)</f>
        <v>146</v>
      </c>
      <c r="AZ39" s="535">
        <f t="shared" si="19"/>
        <v>0.6266094420600858</v>
      </c>
      <c r="BA39" s="513">
        <f>SUM(BA32:BA38)</f>
        <v>130</v>
      </c>
      <c r="BB39" s="513">
        <f>SUM(BB32:BB38)</f>
        <v>146</v>
      </c>
      <c r="BC39" s="513">
        <f>SUM(BC32:BC38)</f>
        <v>133</v>
      </c>
    </row>
    <row r="40" spans="1:55" s="537" customFormat="1" ht="12.75">
      <c r="A40" s="65" t="s">
        <v>44</v>
      </c>
      <c r="B40" s="134">
        <v>495</v>
      </c>
      <c r="C40" s="134">
        <f>C30+C39</f>
        <v>491</v>
      </c>
      <c r="D40" s="134">
        <f>D30+D39</f>
        <v>479</v>
      </c>
      <c r="E40" s="516">
        <v>495</v>
      </c>
      <c r="F40" s="186">
        <v>1</v>
      </c>
      <c r="G40" s="134">
        <f>G30+G39</f>
        <v>491</v>
      </c>
      <c r="H40" s="186">
        <v>1</v>
      </c>
      <c r="I40" s="187">
        <f>I30+I39</f>
        <v>479</v>
      </c>
      <c r="J40" s="186">
        <f t="shared" si="11"/>
        <v>1</v>
      </c>
      <c r="K40" s="516">
        <v>495</v>
      </c>
      <c r="L40" s="186">
        <v>1</v>
      </c>
      <c r="M40" s="134">
        <f>M30+M39</f>
        <v>491</v>
      </c>
      <c r="N40" s="186">
        <v>1</v>
      </c>
      <c r="O40" s="187">
        <f>O30+O39</f>
        <v>479</v>
      </c>
      <c r="P40" s="186">
        <f t="shared" si="12"/>
        <v>1</v>
      </c>
      <c r="Q40" s="140">
        <f>Q30+Q39</f>
        <v>97</v>
      </c>
      <c r="R40" s="186">
        <v>0.067</v>
      </c>
      <c r="S40" s="516">
        <f>S30+S39</f>
        <v>99</v>
      </c>
      <c r="T40" s="186">
        <v>0.067</v>
      </c>
      <c r="U40" s="187">
        <f>U30+U39</f>
        <v>101</v>
      </c>
      <c r="V40" s="186">
        <f t="shared" si="13"/>
        <v>0.21085594989561587</v>
      </c>
      <c r="W40" s="134">
        <v>424</v>
      </c>
      <c r="X40" s="134">
        <v>421</v>
      </c>
      <c r="Y40" s="134">
        <f>Y30+Y39</f>
        <v>410</v>
      </c>
      <c r="Z40" s="516">
        <v>424</v>
      </c>
      <c r="AA40" s="186">
        <v>1</v>
      </c>
      <c r="AB40" s="516">
        <v>421</v>
      </c>
      <c r="AC40" s="186">
        <v>1</v>
      </c>
      <c r="AD40" s="187">
        <f>AD30+AD39</f>
        <v>410</v>
      </c>
      <c r="AE40" s="186">
        <f>AD40/Y40</f>
        <v>1</v>
      </c>
      <c r="AF40" s="516">
        <v>424</v>
      </c>
      <c r="AG40" s="186">
        <v>1</v>
      </c>
      <c r="AH40" s="516">
        <v>421</v>
      </c>
      <c r="AI40" s="186">
        <v>1</v>
      </c>
      <c r="AJ40" s="515">
        <v>410</v>
      </c>
      <c r="AK40" s="385">
        <v>1</v>
      </c>
      <c r="AL40" s="234">
        <v>832</v>
      </c>
      <c r="AM40" s="134">
        <f>AM30+AM39</f>
        <v>872</v>
      </c>
      <c r="AN40" s="134">
        <f>AN30+AN39</f>
        <v>888</v>
      </c>
      <c r="AO40" s="516">
        <v>784</v>
      </c>
      <c r="AP40" s="186">
        <f t="shared" si="14"/>
        <v>0.9423076923076923</v>
      </c>
      <c r="AQ40" s="134">
        <f>AQ30+AQ39</f>
        <v>818</v>
      </c>
      <c r="AR40" s="186">
        <v>0.9420000000000001</v>
      </c>
      <c r="AS40" s="187">
        <f>AS30+AS39</f>
        <v>810</v>
      </c>
      <c r="AT40" s="518">
        <f t="shared" si="16"/>
        <v>0.9121621621621622</v>
      </c>
      <c r="AU40" s="516">
        <v>317</v>
      </c>
      <c r="AV40" s="186">
        <f t="shared" si="17"/>
        <v>0.38100961538461536</v>
      </c>
      <c r="AW40" s="516">
        <f>AW30+AW39</f>
        <v>324</v>
      </c>
      <c r="AX40" s="186">
        <v>0.381</v>
      </c>
      <c r="AY40" s="187">
        <f>AY30+AY39</f>
        <v>353</v>
      </c>
      <c r="AZ40" s="518">
        <f t="shared" si="19"/>
        <v>0.3975225225225225</v>
      </c>
      <c r="BA40" s="516">
        <v>269</v>
      </c>
      <c r="BB40" s="516">
        <f>BB30+BB39</f>
        <v>293</v>
      </c>
      <c r="BC40" s="516">
        <f>BC30+BC39</f>
        <v>287</v>
      </c>
    </row>
    <row r="41" spans="1:55" ht="19.5" customHeight="1">
      <c r="A41" s="47" t="s">
        <v>45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453"/>
      <c r="R41" s="173"/>
      <c r="S41" s="173"/>
      <c r="T41" s="173"/>
      <c r="U41" s="173"/>
      <c r="V41" s="538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482"/>
      <c r="AP41" s="521"/>
      <c r="AQ41" s="482"/>
      <c r="AR41" s="482"/>
      <c r="AS41" s="482"/>
      <c r="AT41" s="482"/>
      <c r="AU41" s="482"/>
      <c r="AV41" s="521"/>
      <c r="AW41" s="482"/>
      <c r="AX41" s="482"/>
      <c r="AY41" s="482"/>
      <c r="AZ41" s="482"/>
      <c r="BA41" s="539"/>
      <c r="BB41" s="539"/>
      <c r="BC41" s="540"/>
    </row>
    <row r="42" spans="1:55" ht="12.75">
      <c r="A42" s="50" t="s">
        <v>46</v>
      </c>
      <c r="B42" s="51">
        <v>1</v>
      </c>
      <c r="C42" s="51">
        <v>1</v>
      </c>
      <c r="D42" s="51">
        <v>1</v>
      </c>
      <c r="E42" s="51">
        <v>1</v>
      </c>
      <c r="F42" s="541">
        <v>1</v>
      </c>
      <c r="G42" s="51">
        <v>1</v>
      </c>
      <c r="H42" s="541">
        <v>1</v>
      </c>
      <c r="I42" s="51">
        <v>1</v>
      </c>
      <c r="J42" s="541">
        <v>1</v>
      </c>
      <c r="K42" s="51">
        <v>1</v>
      </c>
      <c r="L42" s="541">
        <v>1</v>
      </c>
      <c r="M42" s="51">
        <v>1</v>
      </c>
      <c r="N42" s="541">
        <v>1</v>
      </c>
      <c r="O42" s="51">
        <v>1</v>
      </c>
      <c r="P42" s="541">
        <v>1</v>
      </c>
      <c r="Q42" s="542" t="s">
        <v>158</v>
      </c>
      <c r="R42" s="543">
        <v>1</v>
      </c>
      <c r="S42" s="544">
        <v>1</v>
      </c>
      <c r="T42" s="541">
        <f>S42/E42</f>
        <v>1</v>
      </c>
      <c r="U42" s="528">
        <v>1</v>
      </c>
      <c r="V42" s="541">
        <f>U42/D42</f>
        <v>1</v>
      </c>
      <c r="W42" s="229">
        <v>0</v>
      </c>
      <c r="X42" s="229">
        <v>0</v>
      </c>
      <c r="Y42" s="229">
        <v>0</v>
      </c>
      <c r="Z42" s="229">
        <v>0</v>
      </c>
      <c r="AA42" s="229">
        <v>0</v>
      </c>
      <c r="AB42" s="229"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29">
        <v>0</v>
      </c>
      <c r="AK42" s="229">
        <v>0</v>
      </c>
      <c r="AL42" s="545">
        <v>130</v>
      </c>
      <c r="AM42" s="545">
        <v>139</v>
      </c>
      <c r="AN42" s="545">
        <v>136</v>
      </c>
      <c r="AO42" s="546">
        <v>116</v>
      </c>
      <c r="AP42" s="494">
        <f>AO42/AL42</f>
        <v>0.8923076923076924</v>
      </c>
      <c r="AQ42" s="546">
        <v>139</v>
      </c>
      <c r="AR42" s="547">
        <f>AQ42/AL42</f>
        <v>1.0692307692307692</v>
      </c>
      <c r="AS42" s="546">
        <v>136</v>
      </c>
      <c r="AT42" s="547">
        <f>AS42/AM42</f>
        <v>0.9784172661870504</v>
      </c>
      <c r="AU42" s="178">
        <v>27</v>
      </c>
      <c r="AV42" s="494">
        <f>AU42/AL42</f>
        <v>0.2076923076923077</v>
      </c>
      <c r="AW42" s="178">
        <v>39</v>
      </c>
      <c r="AX42" s="179">
        <f>AW42/AL42</f>
        <v>0.3</v>
      </c>
      <c r="AY42" s="178">
        <v>43</v>
      </c>
      <c r="AZ42" s="179">
        <f>AY42/AM42</f>
        <v>0.30935251798561153</v>
      </c>
      <c r="BA42" s="18">
        <v>27</v>
      </c>
      <c r="BB42" s="18">
        <v>39</v>
      </c>
      <c r="BC42" s="18">
        <v>43</v>
      </c>
    </row>
    <row r="43" spans="1:55" ht="12.75" customHeight="1">
      <c r="A43" s="50" t="s">
        <v>47</v>
      </c>
      <c r="B43" s="51">
        <v>1</v>
      </c>
      <c r="C43" s="51">
        <v>1</v>
      </c>
      <c r="D43" s="51">
        <v>1</v>
      </c>
      <c r="E43" s="51">
        <v>1</v>
      </c>
      <c r="F43" s="541">
        <v>1</v>
      </c>
      <c r="G43" s="51">
        <v>1</v>
      </c>
      <c r="H43" s="541">
        <v>1</v>
      </c>
      <c r="I43" s="51">
        <v>1</v>
      </c>
      <c r="J43" s="541">
        <v>1</v>
      </c>
      <c r="K43" s="51">
        <v>1</v>
      </c>
      <c r="L43" s="541">
        <v>1</v>
      </c>
      <c r="M43" s="51">
        <v>1</v>
      </c>
      <c r="N43" s="541">
        <v>1</v>
      </c>
      <c r="O43" s="51">
        <v>1</v>
      </c>
      <c r="P43" s="541">
        <v>1</v>
      </c>
      <c r="Q43" s="526">
        <v>1</v>
      </c>
      <c r="R43" s="543">
        <v>1</v>
      </c>
      <c r="S43" s="548">
        <v>1</v>
      </c>
      <c r="T43" s="541">
        <f>S43/E43</f>
        <v>1</v>
      </c>
      <c r="U43" s="528">
        <v>1</v>
      </c>
      <c r="V43" s="541">
        <f>U43/D43</f>
        <v>1</v>
      </c>
      <c r="W43" s="229">
        <v>0</v>
      </c>
      <c r="X43" s="229">
        <v>0</v>
      </c>
      <c r="Y43" s="229">
        <v>0</v>
      </c>
      <c r="Z43" s="229">
        <v>0</v>
      </c>
      <c r="AA43" s="229">
        <v>0</v>
      </c>
      <c r="AB43" s="229">
        <v>0</v>
      </c>
      <c r="AC43" s="229">
        <v>0</v>
      </c>
      <c r="AD43" s="229">
        <v>0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29">
        <v>0</v>
      </c>
      <c r="AK43" s="229">
        <v>0</v>
      </c>
      <c r="AL43" s="237">
        <v>44</v>
      </c>
      <c r="AM43" s="237">
        <v>43</v>
      </c>
      <c r="AN43" s="237">
        <v>46</v>
      </c>
      <c r="AO43" s="495">
        <v>43</v>
      </c>
      <c r="AP43" s="494">
        <f>AO43/AL43</f>
        <v>0.9772727272727273</v>
      </c>
      <c r="AQ43" s="495">
        <v>42</v>
      </c>
      <c r="AR43" s="547">
        <f>AQ43/AL43</f>
        <v>0.9545454545454546</v>
      </c>
      <c r="AS43" s="546">
        <v>43</v>
      </c>
      <c r="AT43" s="547">
        <f>AS43/AM43</f>
        <v>1</v>
      </c>
      <c r="AU43" s="178">
        <v>44</v>
      </c>
      <c r="AV43" s="483">
        <v>1</v>
      </c>
      <c r="AW43" s="178">
        <v>43</v>
      </c>
      <c r="AX43" s="179">
        <f>AW43/AL43</f>
        <v>0.9772727272727273</v>
      </c>
      <c r="AY43" s="178">
        <v>40</v>
      </c>
      <c r="AZ43" s="179">
        <f>AY43/AM43</f>
        <v>0.9302325581395349</v>
      </c>
      <c r="BA43" s="18">
        <v>50</v>
      </c>
      <c r="BB43" s="18">
        <v>20</v>
      </c>
      <c r="BC43" s="18">
        <v>40</v>
      </c>
    </row>
    <row r="44" spans="1:55" ht="12.75">
      <c r="A44" s="50" t="s">
        <v>48</v>
      </c>
      <c r="B44" s="51">
        <v>1</v>
      </c>
      <c r="C44" s="51">
        <v>1</v>
      </c>
      <c r="D44" s="51">
        <v>1</v>
      </c>
      <c r="E44" s="51">
        <v>1</v>
      </c>
      <c r="F44" s="541">
        <v>1</v>
      </c>
      <c r="G44" s="51">
        <v>1</v>
      </c>
      <c r="H44" s="541">
        <v>1</v>
      </c>
      <c r="I44" s="51">
        <v>1</v>
      </c>
      <c r="J44" s="541">
        <v>1</v>
      </c>
      <c r="K44" s="51">
        <v>1</v>
      </c>
      <c r="L44" s="541">
        <v>1</v>
      </c>
      <c r="M44" s="51">
        <v>1</v>
      </c>
      <c r="N44" s="541">
        <v>1</v>
      </c>
      <c r="O44" s="51">
        <v>1</v>
      </c>
      <c r="P44" s="541">
        <v>1</v>
      </c>
      <c r="Q44" s="526">
        <v>1</v>
      </c>
      <c r="R44" s="543">
        <v>1</v>
      </c>
      <c r="S44" s="548">
        <v>1</v>
      </c>
      <c r="T44" s="541">
        <f>S44/E44</f>
        <v>1</v>
      </c>
      <c r="U44" s="528">
        <v>1</v>
      </c>
      <c r="V44" s="541">
        <f>U44/D44</f>
        <v>1</v>
      </c>
      <c r="W44" s="229">
        <v>0</v>
      </c>
      <c r="X44" s="229">
        <v>0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0</v>
      </c>
      <c r="AF44" s="229">
        <v>0</v>
      </c>
      <c r="AG44" s="229">
        <v>0</v>
      </c>
      <c r="AH44" s="229">
        <v>0</v>
      </c>
      <c r="AI44" s="229">
        <v>0</v>
      </c>
      <c r="AJ44" s="229">
        <v>0</v>
      </c>
      <c r="AK44" s="229">
        <v>0</v>
      </c>
      <c r="AL44" s="549">
        <v>13</v>
      </c>
      <c r="AM44" s="549">
        <v>13</v>
      </c>
      <c r="AN44" s="549">
        <v>13</v>
      </c>
      <c r="AO44" s="550">
        <v>9</v>
      </c>
      <c r="AP44" s="494">
        <f>AO44/AL44</f>
        <v>0.6923076923076923</v>
      </c>
      <c r="AQ44" s="550">
        <v>9</v>
      </c>
      <c r="AR44" s="547">
        <f>AQ44/AL44</f>
        <v>0.6923076923076923</v>
      </c>
      <c r="AS44" s="546">
        <v>9</v>
      </c>
      <c r="AT44" s="547">
        <f>AS44/AM44</f>
        <v>0.6923076923076923</v>
      </c>
      <c r="AU44" s="550">
        <v>8</v>
      </c>
      <c r="AV44" s="494">
        <f>AU44/AL44</f>
        <v>0.6153846153846154</v>
      </c>
      <c r="AW44" s="550">
        <v>8</v>
      </c>
      <c r="AX44" s="179">
        <f>AW44/AL44</f>
        <v>0.6153846153846154</v>
      </c>
      <c r="AY44" s="178">
        <v>8</v>
      </c>
      <c r="AZ44" s="179">
        <f>AY44/AM44</f>
        <v>0.6153846153846154</v>
      </c>
      <c r="BA44" s="18">
        <v>5</v>
      </c>
      <c r="BB44" s="18">
        <v>6</v>
      </c>
      <c r="BC44" s="18">
        <v>7</v>
      </c>
    </row>
    <row r="45" spans="1:55" ht="12.75">
      <c r="A45" s="52" t="s">
        <v>49</v>
      </c>
      <c r="B45" s="31">
        <v>3</v>
      </c>
      <c r="C45" s="31">
        <v>3</v>
      </c>
      <c r="D45" s="31">
        <v>3</v>
      </c>
      <c r="E45" s="31">
        <v>3</v>
      </c>
      <c r="F45" s="186">
        <v>1</v>
      </c>
      <c r="G45" s="31">
        <v>3</v>
      </c>
      <c r="H45" s="186">
        <v>1</v>
      </c>
      <c r="I45" s="31">
        <v>3</v>
      </c>
      <c r="J45" s="186">
        <v>1</v>
      </c>
      <c r="K45" s="31">
        <v>3</v>
      </c>
      <c r="L45" s="186">
        <v>1</v>
      </c>
      <c r="M45" s="31">
        <v>3</v>
      </c>
      <c r="N45" s="186">
        <v>1</v>
      </c>
      <c r="O45" s="31">
        <v>3</v>
      </c>
      <c r="P45" s="186">
        <v>1</v>
      </c>
      <c r="Q45" s="551" t="s">
        <v>221</v>
      </c>
      <c r="R45" s="186">
        <v>1</v>
      </c>
      <c r="S45" s="551">
        <f>SUM(S42:S44)</f>
        <v>3</v>
      </c>
      <c r="T45" s="186">
        <f>S45/E45</f>
        <v>1</v>
      </c>
      <c r="U45" s="552">
        <f>SUM(U42:U44)</f>
        <v>3</v>
      </c>
      <c r="V45" s="186">
        <f>U45/D45</f>
        <v>1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185">
        <v>0</v>
      </c>
      <c r="AD45" s="185">
        <v>0</v>
      </c>
      <c r="AE45" s="185">
        <v>0</v>
      </c>
      <c r="AF45" s="185">
        <v>0</v>
      </c>
      <c r="AG45" s="185">
        <v>0</v>
      </c>
      <c r="AH45" s="185">
        <v>0</v>
      </c>
      <c r="AI45" s="185">
        <v>0</v>
      </c>
      <c r="AJ45" s="185">
        <v>0</v>
      </c>
      <c r="AK45" s="185">
        <v>0</v>
      </c>
      <c r="AL45" s="241">
        <f>SUM(AL42:AL44)</f>
        <v>187</v>
      </c>
      <c r="AM45" s="241">
        <f>SUM(AM42:AM44)</f>
        <v>195</v>
      </c>
      <c r="AN45" s="241">
        <f>SUM(AN42:AN44)</f>
        <v>195</v>
      </c>
      <c r="AO45" s="187">
        <f>SUM(AO42:AO44)</f>
        <v>168</v>
      </c>
      <c r="AP45" s="186">
        <f>AO45/AL45</f>
        <v>0.8983957219251337</v>
      </c>
      <c r="AQ45" s="187">
        <f>SUM(AQ42:AQ44)</f>
        <v>190</v>
      </c>
      <c r="AR45" s="186">
        <f>AQ45/AL45</f>
        <v>1.0160427807486632</v>
      </c>
      <c r="AS45" s="187">
        <f>SUM(AS42:AS44)</f>
        <v>188</v>
      </c>
      <c r="AT45" s="186">
        <f>AS45/AM45</f>
        <v>0.9641025641025641</v>
      </c>
      <c r="AU45" s="187">
        <f>SUM(AU42:AU44)</f>
        <v>79</v>
      </c>
      <c r="AV45" s="186">
        <f>AU45/AL45</f>
        <v>0.42245989304812837</v>
      </c>
      <c r="AW45" s="187">
        <f>SUM(AW42:AW44)</f>
        <v>90</v>
      </c>
      <c r="AX45" s="186">
        <f>AW45/AL45</f>
        <v>0.48128342245989303</v>
      </c>
      <c r="AY45" s="187">
        <f>SUM(AY42:AY44)</f>
        <v>91</v>
      </c>
      <c r="AZ45" s="186">
        <f>AY45/AM45</f>
        <v>0.4666666666666667</v>
      </c>
      <c r="BA45" s="134">
        <f>SUM(BA42:BA44)</f>
        <v>82</v>
      </c>
      <c r="BB45" s="134">
        <f>SUM(BB42:BB44)</f>
        <v>65</v>
      </c>
      <c r="BC45" s="31">
        <f>SUM(BC42:BC44)</f>
        <v>90</v>
      </c>
    </row>
    <row r="46" spans="1:55" ht="12.75">
      <c r="A46" s="53" t="s">
        <v>50</v>
      </c>
      <c r="B46" s="53">
        <f>B40+B45</f>
        <v>498</v>
      </c>
      <c r="C46" s="53">
        <f>C40+C45</f>
        <v>494</v>
      </c>
      <c r="D46" s="53">
        <f>D40+D45</f>
        <v>482</v>
      </c>
      <c r="E46" s="53">
        <f>E40+E45</f>
        <v>498</v>
      </c>
      <c r="F46" s="194">
        <v>1</v>
      </c>
      <c r="G46" s="53">
        <f>G40+G45</f>
        <v>494</v>
      </c>
      <c r="H46" s="194">
        <v>1</v>
      </c>
      <c r="I46" s="53">
        <f>I40+I45</f>
        <v>482</v>
      </c>
      <c r="J46" s="194">
        <v>1</v>
      </c>
      <c r="K46" s="53">
        <f>K40+K45</f>
        <v>498</v>
      </c>
      <c r="L46" s="194">
        <v>1</v>
      </c>
      <c r="M46" s="53">
        <f>M40+M45</f>
        <v>494</v>
      </c>
      <c r="N46" s="194">
        <v>1</v>
      </c>
      <c r="O46" s="53">
        <f>O40+O45</f>
        <v>482</v>
      </c>
      <c r="P46" s="194">
        <v>1</v>
      </c>
      <c r="Q46" s="193">
        <f>Q40+Q45</f>
        <v>100</v>
      </c>
      <c r="R46" s="194">
        <f>Q46/B46</f>
        <v>0.20080321285140562</v>
      </c>
      <c r="S46" s="192">
        <f>S40+S45</f>
        <v>102</v>
      </c>
      <c r="T46" s="194">
        <f>S46/E46</f>
        <v>0.20481927710843373</v>
      </c>
      <c r="U46" s="192">
        <f>U40+U45</f>
        <v>104</v>
      </c>
      <c r="V46" s="194">
        <f>U46/D46</f>
        <v>0.2157676348547718</v>
      </c>
      <c r="W46" s="193">
        <v>424</v>
      </c>
      <c r="X46" s="193">
        <v>421</v>
      </c>
      <c r="Y46" s="193">
        <f>Y36+Y45</f>
        <v>0</v>
      </c>
      <c r="Z46" s="553">
        <v>424</v>
      </c>
      <c r="AA46" s="194">
        <v>1</v>
      </c>
      <c r="AB46" s="553">
        <v>421</v>
      </c>
      <c r="AC46" s="194">
        <v>1</v>
      </c>
      <c r="AD46" s="554">
        <v>410</v>
      </c>
      <c r="AE46" s="194">
        <v>1</v>
      </c>
      <c r="AF46" s="553">
        <v>424</v>
      </c>
      <c r="AG46" s="194">
        <v>1</v>
      </c>
      <c r="AH46" s="553">
        <v>421</v>
      </c>
      <c r="AI46" s="194">
        <v>1</v>
      </c>
      <c r="AJ46" s="555">
        <v>410</v>
      </c>
      <c r="AK46" s="388">
        <v>1</v>
      </c>
      <c r="AL46" s="192">
        <f>AL40+AL45</f>
        <v>1019</v>
      </c>
      <c r="AM46" s="192">
        <f>AM40+AM45</f>
        <v>1067</v>
      </c>
      <c r="AN46" s="192">
        <f>AN40+AN45</f>
        <v>1083</v>
      </c>
      <c r="AO46" s="192">
        <f>AO40+AO45</f>
        <v>952</v>
      </c>
      <c r="AP46" s="194">
        <f>AO46/AL46</f>
        <v>0.9342492639842983</v>
      </c>
      <c r="AQ46" s="192">
        <f>AQ40+AQ45</f>
        <v>1008</v>
      </c>
      <c r="AR46" s="194">
        <f>AQ46/AL46</f>
        <v>0.9892051030421982</v>
      </c>
      <c r="AS46" s="192">
        <f>AS40+AS45</f>
        <v>998</v>
      </c>
      <c r="AT46" s="194">
        <f>AS46/AM46</f>
        <v>0.9353327085285849</v>
      </c>
      <c r="AU46" s="192">
        <f>AU40+AU45</f>
        <v>396</v>
      </c>
      <c r="AV46" s="194">
        <f>AU46/AL46</f>
        <v>0.3886162904808636</v>
      </c>
      <c r="AW46" s="192">
        <f>AW40+AW45</f>
        <v>414</v>
      </c>
      <c r="AX46" s="194">
        <f>AW46/AL46</f>
        <v>0.40628066732090284</v>
      </c>
      <c r="AY46" s="192">
        <f>AY40+AY45</f>
        <v>444</v>
      </c>
      <c r="AZ46" s="194">
        <f>AY46/AM46</f>
        <v>0.41611996251171507</v>
      </c>
      <c r="BA46" s="192">
        <f>BA40+BA45</f>
        <v>351</v>
      </c>
      <c r="BB46" s="192">
        <f>BB40+BB45</f>
        <v>358</v>
      </c>
      <c r="BC46" s="192">
        <f>BC40+BC45</f>
        <v>377</v>
      </c>
    </row>
    <row r="53" ht="12.75" customHeight="1">
      <c r="Q53"/>
    </row>
    <row r="54" ht="12.75" customHeight="1">
      <c r="Q54"/>
    </row>
    <row r="55" ht="12.75">
      <c r="Q55"/>
    </row>
    <row r="56" ht="12.75" customHeight="1">
      <c r="Q56"/>
    </row>
    <row r="57" ht="12.75">
      <c r="Q57"/>
    </row>
    <row r="58" ht="12.75">
      <c r="Q58"/>
    </row>
    <row r="59" ht="12.75">
      <c r="Q59"/>
    </row>
    <row r="60" ht="12.75">
      <c r="Q60"/>
    </row>
    <row r="77" spans="33:34" ht="12.75">
      <c r="AG77" s="494" t="e">
        <f>AD36/Y36</f>
        <v>#DIV/0!</v>
      </c>
      <c r="AH77" s="175" t="s">
        <v>133</v>
      </c>
    </row>
  </sheetData>
  <sheetProtection selectLockedCells="1" selectUnlockedCells="1"/>
  <mergeCells count="41">
    <mergeCell ref="A1:T1"/>
    <mergeCell ref="A2:A5"/>
    <mergeCell ref="B2:D3"/>
    <mergeCell ref="E2:V2"/>
    <mergeCell ref="W2:Y3"/>
    <mergeCell ref="Z2:AK2"/>
    <mergeCell ref="AL2:AN3"/>
    <mergeCell ref="AO2:AZ2"/>
    <mergeCell ref="BA2:BC3"/>
    <mergeCell ref="E3:J3"/>
    <mergeCell ref="K3:P3"/>
    <mergeCell ref="Q3:V3"/>
    <mergeCell ref="Z3:AE3"/>
    <mergeCell ref="AF3:AK3"/>
    <mergeCell ref="AO3:AT3"/>
    <mergeCell ref="AU3:AZ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Z4:AA4"/>
    <mergeCell ref="AB4:AC4"/>
    <mergeCell ref="AD4:AE4"/>
    <mergeCell ref="AF4:AG4"/>
    <mergeCell ref="AH4:AI4"/>
    <mergeCell ref="AJ4:AK4"/>
    <mergeCell ref="AO4:AP4"/>
    <mergeCell ref="AQ4:AR4"/>
    <mergeCell ref="AS4:AT4"/>
    <mergeCell ref="AU4:AV4"/>
    <mergeCell ref="AW4:AX4"/>
    <mergeCell ref="AY4:AZ4"/>
    <mergeCell ref="B5:D5"/>
    <mergeCell ref="W5:Y5"/>
    <mergeCell ref="AL5:AM5"/>
    <mergeCell ref="BA5:B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46"/>
  <sheetViews>
    <sheetView zoomScale="89" zoomScaleNormal="89" workbookViewId="0" topLeftCell="A19">
      <selection activeCell="A46" sqref="A46"/>
    </sheetView>
  </sheetViews>
  <sheetFormatPr defaultColWidth="9.140625" defaultRowHeight="12.75"/>
  <cols>
    <col min="1" max="1" width="21.140625" style="556" customWidth="1"/>
    <col min="2" max="2" width="13.00390625" style="556" customWidth="1"/>
    <col min="3" max="4" width="12.28125" style="556" customWidth="1"/>
    <col min="5" max="5" width="12.57421875" style="556" customWidth="1"/>
    <col min="6" max="6" width="10.00390625" style="556" customWidth="1"/>
    <col min="7" max="7" width="9.8515625" style="556" customWidth="1"/>
    <col min="8" max="8" width="13.28125" style="556" customWidth="1"/>
    <col min="9" max="9" width="14.7109375" style="556" customWidth="1"/>
    <col min="10" max="10" width="12.28125" style="556" customWidth="1"/>
    <col min="11" max="11" width="14.140625" style="556" customWidth="1"/>
    <col min="12" max="12" width="12.00390625" style="556" customWidth="1"/>
    <col min="13" max="13" width="11.421875" style="556" customWidth="1"/>
    <col min="14" max="255" width="8.8515625" style="556" customWidth="1"/>
    <col min="256" max="16384" width="11.57421875" style="0" customWidth="1"/>
  </cols>
  <sheetData>
    <row r="1" spans="1:13" ht="18.75" customHeight="1">
      <c r="A1" s="557" t="s">
        <v>222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ht="15" customHeight="1">
      <c r="A2" s="5" t="s">
        <v>223</v>
      </c>
      <c r="B2" s="558" t="s">
        <v>224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</row>
    <row r="3" spans="1:13" ht="15" customHeight="1">
      <c r="A3" s="5"/>
      <c r="B3" s="558" t="s">
        <v>225</v>
      </c>
      <c r="C3" s="558" t="s">
        <v>226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</row>
    <row r="4" spans="1:13" ht="18.75" customHeight="1">
      <c r="A4" s="5"/>
      <c r="B4" s="558"/>
      <c r="C4" s="558" t="s">
        <v>227</v>
      </c>
      <c r="D4" s="558"/>
      <c r="E4" s="558"/>
      <c r="F4" s="558"/>
      <c r="G4" s="558"/>
      <c r="H4" s="558" t="s">
        <v>228</v>
      </c>
      <c r="I4" s="558" t="s">
        <v>229</v>
      </c>
      <c r="J4" s="558" t="s">
        <v>74</v>
      </c>
      <c r="K4" s="558"/>
      <c r="L4" s="558"/>
      <c r="M4" s="558"/>
    </row>
    <row r="5" spans="1:13" ht="101.25" customHeight="1">
      <c r="A5" s="5"/>
      <c r="B5" s="558"/>
      <c r="C5" s="558" t="s">
        <v>230</v>
      </c>
      <c r="D5" s="558" t="s">
        <v>231</v>
      </c>
      <c r="E5" s="558" t="s">
        <v>232</v>
      </c>
      <c r="F5" s="558" t="s">
        <v>233</v>
      </c>
      <c r="G5" s="558" t="s">
        <v>234</v>
      </c>
      <c r="H5" s="558"/>
      <c r="I5" s="558"/>
      <c r="J5" s="558" t="s">
        <v>235</v>
      </c>
      <c r="K5" s="558" t="s">
        <v>236</v>
      </c>
      <c r="L5" s="558" t="s">
        <v>237</v>
      </c>
      <c r="M5" s="558" t="s">
        <v>238</v>
      </c>
    </row>
    <row r="6" spans="1:13" s="562" customFormat="1" ht="16.5" customHeight="1">
      <c r="A6" s="55" t="s">
        <v>10</v>
      </c>
      <c r="B6" s="559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1"/>
    </row>
    <row r="7" spans="1:18" s="566" customFormat="1" ht="12.75">
      <c r="A7" s="563" t="s">
        <v>11</v>
      </c>
      <c r="B7" s="564">
        <v>4668.7</v>
      </c>
      <c r="C7" s="564">
        <v>4228.2</v>
      </c>
      <c r="D7" s="564">
        <v>4009.1</v>
      </c>
      <c r="E7" s="564">
        <v>219.1</v>
      </c>
      <c r="F7" s="564">
        <v>0</v>
      </c>
      <c r="G7" s="564">
        <v>0</v>
      </c>
      <c r="H7" s="564">
        <v>440.5</v>
      </c>
      <c r="I7" s="564">
        <v>0</v>
      </c>
      <c r="J7" s="564">
        <v>0</v>
      </c>
      <c r="K7" s="564">
        <v>0</v>
      </c>
      <c r="L7" s="564">
        <v>0</v>
      </c>
      <c r="M7" s="564">
        <v>0</v>
      </c>
      <c r="N7" s="565"/>
      <c r="O7" s="565"/>
      <c r="P7" s="565"/>
      <c r="Q7" s="565"/>
      <c r="R7" s="565"/>
    </row>
    <row r="8" spans="1:18" s="566" customFormat="1" ht="12.75">
      <c r="A8" s="563" t="s">
        <v>12</v>
      </c>
      <c r="B8" s="564">
        <v>4630.6</v>
      </c>
      <c r="C8" s="564">
        <v>4335.3</v>
      </c>
      <c r="D8" s="564">
        <v>4335.3</v>
      </c>
      <c r="E8" s="564">
        <v>0</v>
      </c>
      <c r="F8" s="564">
        <v>0</v>
      </c>
      <c r="G8" s="564">
        <v>0</v>
      </c>
      <c r="H8" s="564">
        <v>97.3</v>
      </c>
      <c r="I8" s="564">
        <v>198</v>
      </c>
      <c r="J8" s="564">
        <v>0</v>
      </c>
      <c r="K8" s="564">
        <v>198</v>
      </c>
      <c r="L8" s="564">
        <v>0</v>
      </c>
      <c r="M8" s="564">
        <v>0</v>
      </c>
      <c r="N8" s="565"/>
      <c r="O8" s="565"/>
      <c r="P8" s="565"/>
      <c r="Q8" s="565"/>
      <c r="R8" s="565"/>
    </row>
    <row r="9" spans="1:18" s="566" customFormat="1" ht="12.75">
      <c r="A9" s="563" t="s">
        <v>13</v>
      </c>
      <c r="B9" s="564">
        <v>14446.8</v>
      </c>
      <c r="C9" s="564">
        <v>14044.8</v>
      </c>
      <c r="D9" s="564">
        <v>14044.8</v>
      </c>
      <c r="E9" s="564">
        <v>0</v>
      </c>
      <c r="F9" s="564">
        <v>0</v>
      </c>
      <c r="G9" s="564">
        <v>0</v>
      </c>
      <c r="H9" s="564">
        <v>231</v>
      </c>
      <c r="I9" s="564">
        <v>171</v>
      </c>
      <c r="J9" s="564">
        <v>2.1</v>
      </c>
      <c r="K9" s="564">
        <v>161.7</v>
      </c>
      <c r="L9" s="564">
        <v>7.2</v>
      </c>
      <c r="M9" s="564">
        <v>0</v>
      </c>
      <c r="N9" s="565"/>
      <c r="O9" s="565"/>
      <c r="P9" s="565"/>
      <c r="Q9" s="565"/>
      <c r="R9" s="565"/>
    </row>
    <row r="10" spans="1:18" s="566" customFormat="1" ht="12.75" customHeight="1">
      <c r="A10" s="563" t="s">
        <v>14</v>
      </c>
      <c r="B10" s="564">
        <v>14081.3</v>
      </c>
      <c r="C10" s="564">
        <v>8816.9</v>
      </c>
      <c r="D10" s="564">
        <v>8816.9</v>
      </c>
      <c r="E10" s="564">
        <v>0</v>
      </c>
      <c r="F10" s="564">
        <v>0</v>
      </c>
      <c r="G10" s="564">
        <v>0</v>
      </c>
      <c r="H10" s="564">
        <v>5183.6</v>
      </c>
      <c r="I10" s="564">
        <v>80.8</v>
      </c>
      <c r="J10" s="564">
        <v>80.8</v>
      </c>
      <c r="K10" s="564">
        <v>0</v>
      </c>
      <c r="L10" s="564">
        <v>0</v>
      </c>
      <c r="M10" s="564">
        <v>0</v>
      </c>
      <c r="N10" s="565"/>
      <c r="O10" s="565"/>
      <c r="P10" s="565"/>
      <c r="Q10" s="565"/>
      <c r="R10" s="565"/>
    </row>
    <row r="11" spans="1:18" s="566" customFormat="1" ht="12.75">
      <c r="A11" s="563" t="s">
        <v>15</v>
      </c>
      <c r="B11" s="564">
        <v>8952</v>
      </c>
      <c r="C11" s="564">
        <v>8597.9</v>
      </c>
      <c r="D11" s="564">
        <v>8597.9</v>
      </c>
      <c r="E11" s="564">
        <v>0</v>
      </c>
      <c r="F11" s="564">
        <v>0</v>
      </c>
      <c r="G11" s="564">
        <v>0</v>
      </c>
      <c r="H11" s="564">
        <v>329.4</v>
      </c>
      <c r="I11" s="564">
        <v>24.7</v>
      </c>
      <c r="J11" s="564">
        <v>0</v>
      </c>
      <c r="K11" s="564">
        <v>0</v>
      </c>
      <c r="L11" s="564">
        <v>24.7</v>
      </c>
      <c r="M11" s="564">
        <v>21</v>
      </c>
      <c r="N11" s="565"/>
      <c r="O11" s="565"/>
      <c r="P11" s="565"/>
      <c r="Q11" s="565"/>
      <c r="R11" s="565"/>
    </row>
    <row r="12" spans="1:18" s="566" customFormat="1" ht="12.75">
      <c r="A12" s="563" t="s">
        <v>16</v>
      </c>
      <c r="B12" s="564">
        <v>2993.5</v>
      </c>
      <c r="C12" s="564">
        <v>2993.5</v>
      </c>
      <c r="D12" s="564">
        <v>2790</v>
      </c>
      <c r="E12" s="564">
        <v>203.5</v>
      </c>
      <c r="F12" s="564">
        <v>0</v>
      </c>
      <c r="G12" s="564">
        <v>0</v>
      </c>
      <c r="H12" s="564">
        <v>0</v>
      </c>
      <c r="I12" s="564">
        <v>0</v>
      </c>
      <c r="J12" s="564">
        <v>0</v>
      </c>
      <c r="K12" s="564">
        <v>0</v>
      </c>
      <c r="L12" s="564">
        <v>0</v>
      </c>
      <c r="M12" s="564">
        <v>0</v>
      </c>
      <c r="N12" s="565"/>
      <c r="O12" s="565"/>
      <c r="P12" s="565"/>
      <c r="Q12" s="565"/>
      <c r="R12" s="565"/>
    </row>
    <row r="13" spans="1:18" s="566" customFormat="1" ht="12.75">
      <c r="A13" s="563" t="s">
        <v>17</v>
      </c>
      <c r="B13" s="564">
        <v>13449.9</v>
      </c>
      <c r="C13" s="564">
        <v>12975.4</v>
      </c>
      <c r="D13" s="564">
        <v>11822</v>
      </c>
      <c r="E13" s="564">
        <v>1153.4</v>
      </c>
      <c r="F13" s="564">
        <v>0</v>
      </c>
      <c r="G13" s="564">
        <v>0</v>
      </c>
      <c r="H13" s="564">
        <v>474.5</v>
      </c>
      <c r="I13" s="564">
        <v>0</v>
      </c>
      <c r="J13" s="564">
        <v>0</v>
      </c>
      <c r="K13" s="564">
        <v>0</v>
      </c>
      <c r="L13" s="564">
        <v>0</v>
      </c>
      <c r="M13" s="564">
        <v>0</v>
      </c>
      <c r="N13" s="565"/>
      <c r="O13" s="565"/>
      <c r="P13" s="565"/>
      <c r="Q13" s="565"/>
      <c r="R13" s="565"/>
    </row>
    <row r="14" spans="1:18" s="566" customFormat="1" ht="12.75">
      <c r="A14" s="563" t="s">
        <v>18</v>
      </c>
      <c r="B14" s="564">
        <v>7330.6</v>
      </c>
      <c r="C14" s="564">
        <v>7071</v>
      </c>
      <c r="D14" s="564">
        <v>7071</v>
      </c>
      <c r="E14" s="564">
        <v>0</v>
      </c>
      <c r="F14" s="564">
        <v>0</v>
      </c>
      <c r="G14" s="564">
        <v>0</v>
      </c>
      <c r="H14" s="564">
        <v>249.1</v>
      </c>
      <c r="I14" s="564">
        <v>10.5</v>
      </c>
      <c r="J14" s="564">
        <v>10.5</v>
      </c>
      <c r="K14" s="564">
        <v>0</v>
      </c>
      <c r="L14" s="564">
        <v>0</v>
      </c>
      <c r="M14" s="564">
        <v>0</v>
      </c>
      <c r="N14" s="565"/>
      <c r="O14" s="565"/>
      <c r="P14" s="565"/>
      <c r="Q14" s="565"/>
      <c r="R14" s="565"/>
    </row>
    <row r="15" spans="1:18" s="566" customFormat="1" ht="12.75">
      <c r="A15" s="563" t="s">
        <v>19</v>
      </c>
      <c r="B15" s="564">
        <v>12734.8</v>
      </c>
      <c r="C15" s="564">
        <v>12734.8</v>
      </c>
      <c r="D15" s="564">
        <v>12734.8</v>
      </c>
      <c r="E15" s="564">
        <v>0</v>
      </c>
      <c r="F15" s="564">
        <v>0</v>
      </c>
      <c r="G15" s="564">
        <v>0</v>
      </c>
      <c r="H15" s="564">
        <v>0</v>
      </c>
      <c r="I15" s="564">
        <v>0</v>
      </c>
      <c r="J15" s="564">
        <v>0</v>
      </c>
      <c r="K15" s="564">
        <v>0</v>
      </c>
      <c r="L15" s="564">
        <v>0</v>
      </c>
      <c r="M15" s="564">
        <v>0</v>
      </c>
      <c r="N15" s="565"/>
      <c r="O15" s="565"/>
      <c r="P15" s="565"/>
      <c r="Q15" s="565"/>
      <c r="R15" s="565"/>
    </row>
    <row r="16" spans="1:18" s="566" customFormat="1" ht="12.75">
      <c r="A16" s="563" t="s">
        <v>20</v>
      </c>
      <c r="B16" s="564">
        <v>4243.3</v>
      </c>
      <c r="C16" s="564">
        <v>3974.2</v>
      </c>
      <c r="D16" s="564">
        <v>3924.1</v>
      </c>
      <c r="E16" s="564">
        <v>0</v>
      </c>
      <c r="F16" s="564">
        <v>0</v>
      </c>
      <c r="G16" s="564">
        <v>50.1</v>
      </c>
      <c r="H16" s="564">
        <v>173.1</v>
      </c>
      <c r="I16" s="564">
        <v>96</v>
      </c>
      <c r="J16" s="564">
        <v>0</v>
      </c>
      <c r="K16" s="564">
        <v>96</v>
      </c>
      <c r="L16" s="564">
        <v>0</v>
      </c>
      <c r="M16" s="564">
        <v>0</v>
      </c>
      <c r="N16" s="565"/>
      <c r="O16" s="565"/>
      <c r="P16" s="565"/>
      <c r="Q16" s="565"/>
      <c r="R16" s="565"/>
    </row>
    <row r="17" spans="1:18" s="566" customFormat="1" ht="12.75">
      <c r="A17" s="563" t="s">
        <v>21</v>
      </c>
      <c r="B17" s="564">
        <v>9441.9</v>
      </c>
      <c r="C17" s="564">
        <v>9150.9</v>
      </c>
      <c r="D17" s="564">
        <v>9150.9</v>
      </c>
      <c r="E17" s="564">
        <v>0</v>
      </c>
      <c r="F17" s="564">
        <v>0</v>
      </c>
      <c r="G17" s="564">
        <v>0</v>
      </c>
      <c r="H17" s="567">
        <v>242.4</v>
      </c>
      <c r="I17" s="564">
        <v>48.6</v>
      </c>
      <c r="J17" s="564">
        <v>19.5</v>
      </c>
      <c r="K17" s="564">
        <v>29.1</v>
      </c>
      <c r="L17" s="564">
        <v>0</v>
      </c>
      <c r="M17" s="564">
        <v>0</v>
      </c>
      <c r="N17" s="565"/>
      <c r="O17" s="565"/>
      <c r="P17" s="565"/>
      <c r="Q17" s="565"/>
      <c r="R17" s="565"/>
    </row>
    <row r="18" spans="1:18" s="566" customFormat="1" ht="12.75">
      <c r="A18" s="563" t="s">
        <v>22</v>
      </c>
      <c r="B18" s="564">
        <v>8973.2</v>
      </c>
      <c r="C18" s="564">
        <v>8743.5</v>
      </c>
      <c r="D18" s="564">
        <v>8743.5</v>
      </c>
      <c r="E18" s="564">
        <v>0</v>
      </c>
      <c r="F18" s="564">
        <v>0</v>
      </c>
      <c r="G18" s="564">
        <v>0</v>
      </c>
      <c r="H18" s="564">
        <v>229.7</v>
      </c>
      <c r="I18" s="564">
        <v>0</v>
      </c>
      <c r="J18" s="564">
        <v>0</v>
      </c>
      <c r="K18" s="564">
        <v>0</v>
      </c>
      <c r="L18" s="564">
        <v>0</v>
      </c>
      <c r="M18" s="564">
        <v>0</v>
      </c>
      <c r="N18" s="565"/>
      <c r="O18" s="565"/>
      <c r="P18" s="565"/>
      <c r="Q18" s="565"/>
      <c r="R18" s="565"/>
    </row>
    <row r="19" spans="1:18" s="566" customFormat="1" ht="12.75">
      <c r="A19" s="563" t="s">
        <v>23</v>
      </c>
      <c r="B19" s="564">
        <v>6573.3</v>
      </c>
      <c r="C19" s="564">
        <v>6161.8</v>
      </c>
      <c r="D19" s="564">
        <v>6161.8</v>
      </c>
      <c r="E19" s="564">
        <v>0</v>
      </c>
      <c r="F19" s="564">
        <v>0</v>
      </c>
      <c r="G19" s="564">
        <v>0</v>
      </c>
      <c r="H19" s="564">
        <v>262.1</v>
      </c>
      <c r="I19" s="564">
        <v>149.4</v>
      </c>
      <c r="J19" s="564">
        <v>0</v>
      </c>
      <c r="K19" s="564">
        <v>149.4</v>
      </c>
      <c r="L19" s="564">
        <v>0</v>
      </c>
      <c r="M19" s="564">
        <v>0</v>
      </c>
      <c r="N19" s="565"/>
      <c r="O19" s="565"/>
      <c r="P19" s="565"/>
      <c r="Q19" s="565"/>
      <c r="R19" s="565"/>
    </row>
    <row r="20" spans="1:18" s="566" customFormat="1" ht="12.75">
      <c r="A20" s="563" t="s">
        <v>24</v>
      </c>
      <c r="B20" s="564">
        <v>6141</v>
      </c>
      <c r="C20" s="564">
        <v>5769.2</v>
      </c>
      <c r="D20" s="564">
        <v>5769.2</v>
      </c>
      <c r="E20" s="564">
        <v>0</v>
      </c>
      <c r="F20" s="564">
        <v>0</v>
      </c>
      <c r="G20" s="564">
        <v>0</v>
      </c>
      <c r="H20" s="564">
        <v>289</v>
      </c>
      <c r="I20" s="564">
        <v>82.8</v>
      </c>
      <c r="J20" s="564">
        <v>0</v>
      </c>
      <c r="K20" s="564">
        <v>82.8</v>
      </c>
      <c r="L20" s="564">
        <v>0</v>
      </c>
      <c r="M20" s="564">
        <v>0</v>
      </c>
      <c r="N20" s="565"/>
      <c r="O20" s="565"/>
      <c r="P20" s="565"/>
      <c r="Q20" s="565"/>
      <c r="R20" s="565"/>
    </row>
    <row r="21" spans="1:18" s="566" customFormat="1" ht="12.75">
      <c r="A21" s="563" t="s">
        <v>25</v>
      </c>
      <c r="B21" s="564">
        <v>7284</v>
      </c>
      <c r="C21" s="567">
        <v>7229.3</v>
      </c>
      <c r="D21" s="564">
        <v>6170.5</v>
      </c>
      <c r="E21" s="564">
        <v>1058.8</v>
      </c>
      <c r="F21" s="564">
        <v>0</v>
      </c>
      <c r="G21" s="564">
        <v>0</v>
      </c>
      <c r="H21" s="564">
        <v>50</v>
      </c>
      <c r="I21" s="564">
        <v>4.7</v>
      </c>
      <c r="J21" s="564">
        <v>4.7</v>
      </c>
      <c r="K21" s="564">
        <v>0</v>
      </c>
      <c r="L21" s="564">
        <v>0</v>
      </c>
      <c r="M21" s="564">
        <v>0</v>
      </c>
      <c r="N21" s="565"/>
      <c r="O21" s="565"/>
      <c r="P21" s="565"/>
      <c r="Q21" s="565"/>
      <c r="R21" s="565"/>
    </row>
    <row r="22" spans="1:18" s="566" customFormat="1" ht="12.75">
      <c r="A22" s="563" t="s">
        <v>26</v>
      </c>
      <c r="B22" s="564">
        <v>5741.6</v>
      </c>
      <c r="C22" s="564">
        <v>5481.5</v>
      </c>
      <c r="D22" s="564">
        <v>5481.5</v>
      </c>
      <c r="E22" s="564">
        <v>0</v>
      </c>
      <c r="F22" s="564">
        <v>0</v>
      </c>
      <c r="G22" s="564">
        <v>0</v>
      </c>
      <c r="H22" s="564">
        <v>213</v>
      </c>
      <c r="I22" s="564">
        <v>47.1</v>
      </c>
      <c r="J22" s="564">
        <v>2</v>
      </c>
      <c r="K22" s="564">
        <v>0</v>
      </c>
      <c r="L22" s="564">
        <v>45.1</v>
      </c>
      <c r="M22" s="564">
        <v>45.1</v>
      </c>
      <c r="N22" s="565"/>
      <c r="O22" s="565"/>
      <c r="P22" s="565"/>
      <c r="Q22" s="565"/>
      <c r="R22" s="565"/>
    </row>
    <row r="23" spans="1:18" s="566" customFormat="1" ht="12.75">
      <c r="A23" s="563" t="s">
        <v>27</v>
      </c>
      <c r="B23" s="564">
        <v>4731.3</v>
      </c>
      <c r="C23" s="564">
        <v>4527</v>
      </c>
      <c r="D23" s="564">
        <v>4275.3</v>
      </c>
      <c r="E23" s="564">
        <v>251.7</v>
      </c>
      <c r="F23" s="564">
        <v>0</v>
      </c>
      <c r="G23" s="564">
        <v>0</v>
      </c>
      <c r="H23" s="564">
        <v>146.9</v>
      </c>
      <c r="I23" s="564">
        <v>57.4</v>
      </c>
      <c r="J23" s="564">
        <v>3.8</v>
      </c>
      <c r="K23" s="564">
        <v>53.6</v>
      </c>
      <c r="L23" s="564">
        <v>0</v>
      </c>
      <c r="M23" s="564">
        <v>0</v>
      </c>
      <c r="N23" s="565"/>
      <c r="O23" s="565"/>
      <c r="P23" s="565"/>
      <c r="Q23" s="565"/>
      <c r="R23" s="565"/>
    </row>
    <row r="24" spans="1:18" s="566" customFormat="1" ht="12.75">
      <c r="A24" s="563" t="s">
        <v>28</v>
      </c>
      <c r="B24" s="564">
        <v>9316.1</v>
      </c>
      <c r="C24" s="564">
        <v>8750.3</v>
      </c>
      <c r="D24" s="564">
        <v>8526</v>
      </c>
      <c r="E24" s="564">
        <v>224.3</v>
      </c>
      <c r="F24" s="564">
        <v>0</v>
      </c>
      <c r="G24" s="564">
        <v>0</v>
      </c>
      <c r="H24" s="564">
        <v>477</v>
      </c>
      <c r="I24" s="564">
        <v>88.8</v>
      </c>
      <c r="J24" s="564">
        <v>0</v>
      </c>
      <c r="K24" s="564">
        <v>86.2</v>
      </c>
      <c r="L24" s="564">
        <v>2.6</v>
      </c>
      <c r="M24" s="564">
        <v>0</v>
      </c>
      <c r="N24" s="565"/>
      <c r="O24" s="565"/>
      <c r="P24" s="565"/>
      <c r="Q24" s="565"/>
      <c r="R24" s="565"/>
    </row>
    <row r="25" spans="1:18" s="566" customFormat="1" ht="12.75">
      <c r="A25" s="563" t="s">
        <v>29</v>
      </c>
      <c r="B25" s="564">
        <v>7511.2</v>
      </c>
      <c r="C25" s="564">
        <v>7035.4</v>
      </c>
      <c r="D25" s="564">
        <v>7035.4</v>
      </c>
      <c r="E25" s="564">
        <v>0</v>
      </c>
      <c r="F25" s="564">
        <v>0</v>
      </c>
      <c r="G25" s="564">
        <v>0</v>
      </c>
      <c r="H25" s="564">
        <v>256.9</v>
      </c>
      <c r="I25" s="564">
        <v>218.9</v>
      </c>
      <c r="J25" s="564">
        <v>15.9</v>
      </c>
      <c r="K25" s="564">
        <v>198.8</v>
      </c>
      <c r="L25" s="564">
        <v>4.2</v>
      </c>
      <c r="M25" s="564">
        <v>0</v>
      </c>
      <c r="N25" s="565"/>
      <c r="O25" s="565"/>
      <c r="P25" s="565"/>
      <c r="Q25" s="565"/>
      <c r="R25" s="565"/>
    </row>
    <row r="26" spans="1:18" s="566" customFormat="1" ht="12.75">
      <c r="A26" s="563" t="s">
        <v>30</v>
      </c>
      <c r="B26" s="564">
        <v>12766.4</v>
      </c>
      <c r="C26" s="564">
        <v>12453.6</v>
      </c>
      <c r="D26" s="564">
        <v>11664.8</v>
      </c>
      <c r="E26" s="564">
        <v>788.8</v>
      </c>
      <c r="F26" s="564">
        <v>0</v>
      </c>
      <c r="G26" s="564">
        <v>0</v>
      </c>
      <c r="H26" s="564">
        <v>309.8</v>
      </c>
      <c r="I26" s="564">
        <v>3</v>
      </c>
      <c r="J26" s="564">
        <v>3</v>
      </c>
      <c r="K26" s="564">
        <v>0</v>
      </c>
      <c r="L26" s="564">
        <v>0</v>
      </c>
      <c r="M26" s="564">
        <v>0</v>
      </c>
      <c r="N26" s="565"/>
      <c r="O26" s="565"/>
      <c r="P26" s="565"/>
      <c r="Q26" s="565"/>
      <c r="R26" s="565"/>
    </row>
    <row r="27" spans="1:18" s="566" customFormat="1" ht="12.75">
      <c r="A27" s="563" t="s">
        <v>31</v>
      </c>
      <c r="B27" s="564">
        <v>7252.5</v>
      </c>
      <c r="C27" s="564">
        <v>6984.9</v>
      </c>
      <c r="D27" s="564">
        <v>6984.9</v>
      </c>
      <c r="E27" s="564">
        <v>0</v>
      </c>
      <c r="F27" s="564">
        <v>0</v>
      </c>
      <c r="G27" s="564">
        <v>0</v>
      </c>
      <c r="H27" s="564">
        <v>267.6</v>
      </c>
      <c r="I27" s="564">
        <v>0</v>
      </c>
      <c r="J27" s="564">
        <v>0</v>
      </c>
      <c r="K27" s="564">
        <v>0</v>
      </c>
      <c r="L27" s="564">
        <v>0</v>
      </c>
      <c r="M27" s="564">
        <v>0</v>
      </c>
      <c r="N27" s="565"/>
      <c r="O27" s="565"/>
      <c r="P27" s="565"/>
      <c r="Q27" s="565"/>
      <c r="R27" s="565"/>
    </row>
    <row r="28" spans="1:18" s="566" customFormat="1" ht="12.75">
      <c r="A28" s="563" t="s">
        <v>32</v>
      </c>
      <c r="B28" s="564">
        <v>1991.8</v>
      </c>
      <c r="C28" s="564">
        <v>1907.4</v>
      </c>
      <c r="D28" s="564">
        <v>1907.4</v>
      </c>
      <c r="E28" s="564">
        <v>0</v>
      </c>
      <c r="F28" s="564">
        <v>0</v>
      </c>
      <c r="G28" s="564">
        <v>0</v>
      </c>
      <c r="H28" s="564">
        <v>84.4</v>
      </c>
      <c r="I28" s="564">
        <v>0</v>
      </c>
      <c r="J28" s="564">
        <v>0</v>
      </c>
      <c r="K28" s="564">
        <v>0</v>
      </c>
      <c r="L28" s="564">
        <v>0</v>
      </c>
      <c r="M28" s="564">
        <v>0</v>
      </c>
      <c r="N28" s="565"/>
      <c r="O28" s="565"/>
      <c r="P28" s="565"/>
      <c r="Q28" s="565"/>
      <c r="R28" s="565"/>
    </row>
    <row r="29" spans="1:18" s="566" customFormat="1" ht="12.75">
      <c r="A29" s="563" t="s">
        <v>33</v>
      </c>
      <c r="B29" s="564">
        <v>5800.5</v>
      </c>
      <c r="C29" s="564">
        <v>5585.9</v>
      </c>
      <c r="D29" s="564">
        <v>5358.4</v>
      </c>
      <c r="E29" s="564">
        <v>227.5</v>
      </c>
      <c r="F29" s="564">
        <v>0</v>
      </c>
      <c r="G29" s="564">
        <v>0</v>
      </c>
      <c r="H29" s="564">
        <v>144.7</v>
      </c>
      <c r="I29" s="564">
        <v>69.9</v>
      </c>
      <c r="J29" s="564">
        <v>0</v>
      </c>
      <c r="K29" s="564">
        <v>69.9</v>
      </c>
      <c r="L29" s="564">
        <v>0</v>
      </c>
      <c r="M29" s="564">
        <v>0</v>
      </c>
      <c r="N29" s="565"/>
      <c r="O29" s="565"/>
      <c r="P29" s="565"/>
      <c r="Q29" s="565"/>
      <c r="R29" s="565"/>
    </row>
    <row r="30" spans="1:18" s="569" customFormat="1" ht="16.5" customHeight="1">
      <c r="A30" s="65" t="s">
        <v>34</v>
      </c>
      <c r="B30" s="568">
        <f aca="true" t="shared" si="0" ref="B30:M30">SUM(B7:B29)</f>
        <v>181056.30000000002</v>
      </c>
      <c r="C30" s="568">
        <f t="shared" si="0"/>
        <v>169552.69999999998</v>
      </c>
      <c r="D30" s="568">
        <f t="shared" si="0"/>
        <v>165375.49999999997</v>
      </c>
      <c r="E30" s="568">
        <f t="shared" si="0"/>
        <v>4127.1</v>
      </c>
      <c r="F30" s="568">
        <f t="shared" si="0"/>
        <v>0</v>
      </c>
      <c r="G30" s="568">
        <f t="shared" si="0"/>
        <v>50.1</v>
      </c>
      <c r="H30" s="568">
        <f t="shared" si="0"/>
        <v>10152</v>
      </c>
      <c r="I30" s="568">
        <f t="shared" si="0"/>
        <v>1351.6000000000001</v>
      </c>
      <c r="J30" s="568">
        <f t="shared" si="0"/>
        <v>142.29999999999998</v>
      </c>
      <c r="K30" s="568">
        <f t="shared" si="0"/>
        <v>1125.5</v>
      </c>
      <c r="L30" s="568">
        <f t="shared" si="0"/>
        <v>83.8</v>
      </c>
      <c r="M30" s="568">
        <f t="shared" si="0"/>
        <v>66.1</v>
      </c>
      <c r="N30" s="565"/>
      <c r="O30" s="565"/>
      <c r="P30" s="565"/>
      <c r="Q30" s="565"/>
      <c r="R30" s="565"/>
    </row>
    <row r="31" spans="1:18" s="566" customFormat="1" ht="16.5" customHeight="1">
      <c r="A31" s="55" t="s">
        <v>35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1"/>
      <c r="N31" s="565"/>
      <c r="O31" s="565"/>
      <c r="P31" s="565"/>
      <c r="Q31" s="565"/>
      <c r="R31" s="565"/>
    </row>
    <row r="32" spans="1:18" s="566" customFormat="1" ht="12.75">
      <c r="A32" s="58" t="s">
        <v>36</v>
      </c>
      <c r="B32" s="572">
        <v>2797.2</v>
      </c>
      <c r="C32" s="572">
        <v>2796</v>
      </c>
      <c r="D32" s="572">
        <v>2561</v>
      </c>
      <c r="E32" s="572">
        <v>235</v>
      </c>
      <c r="F32" s="572">
        <v>0</v>
      </c>
      <c r="G32" s="572">
        <v>0</v>
      </c>
      <c r="H32" s="572">
        <v>0</v>
      </c>
      <c r="I32" s="572">
        <v>1.2</v>
      </c>
      <c r="J32" s="572">
        <v>0</v>
      </c>
      <c r="K32" s="572">
        <v>0</v>
      </c>
      <c r="L32" s="572">
        <v>1.2</v>
      </c>
      <c r="M32" s="572">
        <v>0</v>
      </c>
      <c r="N32" s="565"/>
      <c r="O32" s="565"/>
      <c r="P32" s="565"/>
      <c r="Q32" s="565"/>
      <c r="R32" s="565"/>
    </row>
    <row r="33" spans="1:18" s="566" customFormat="1" ht="12.75">
      <c r="A33" s="58" t="s">
        <v>37</v>
      </c>
      <c r="B33" s="572">
        <v>3803.7</v>
      </c>
      <c r="C33" s="572">
        <v>3600.8</v>
      </c>
      <c r="D33" s="572">
        <v>3600.8</v>
      </c>
      <c r="E33" s="572">
        <v>0</v>
      </c>
      <c r="F33" s="572">
        <v>0</v>
      </c>
      <c r="G33" s="572">
        <v>0</v>
      </c>
      <c r="H33" s="572">
        <v>0</v>
      </c>
      <c r="I33" s="572">
        <v>202.9</v>
      </c>
      <c r="J33" s="572">
        <v>18</v>
      </c>
      <c r="K33" s="572">
        <v>184.9</v>
      </c>
      <c r="L33" s="572">
        <v>0</v>
      </c>
      <c r="M33" s="572">
        <v>0</v>
      </c>
      <c r="N33" s="565"/>
      <c r="O33" s="565"/>
      <c r="P33" s="565"/>
      <c r="Q33" s="565"/>
      <c r="R33" s="565"/>
    </row>
    <row r="34" spans="1:18" s="566" customFormat="1" ht="12.75">
      <c r="A34" s="58" t="s">
        <v>38</v>
      </c>
      <c r="B34" s="572">
        <v>27517.9</v>
      </c>
      <c r="C34" s="572">
        <v>27257.1</v>
      </c>
      <c r="D34" s="572">
        <v>27257.1</v>
      </c>
      <c r="E34" s="572">
        <v>0</v>
      </c>
      <c r="F34" s="572">
        <v>0</v>
      </c>
      <c r="G34" s="572">
        <v>0</v>
      </c>
      <c r="H34" s="572">
        <v>0</v>
      </c>
      <c r="I34" s="572">
        <v>260.8</v>
      </c>
      <c r="J34" s="572">
        <v>252.3</v>
      </c>
      <c r="K34" s="572">
        <v>0</v>
      </c>
      <c r="L34" s="572">
        <v>8.5</v>
      </c>
      <c r="M34" s="572">
        <v>0</v>
      </c>
      <c r="N34" s="565"/>
      <c r="O34" s="565"/>
      <c r="P34" s="565"/>
      <c r="Q34" s="565"/>
      <c r="R34" s="565"/>
    </row>
    <row r="35" spans="1:18" s="566" customFormat="1" ht="12.75">
      <c r="A35" s="58" t="s">
        <v>39</v>
      </c>
      <c r="B35" s="573">
        <v>4845.5</v>
      </c>
      <c r="C35" s="573">
        <v>4802.5</v>
      </c>
      <c r="D35" s="573">
        <v>4772.5</v>
      </c>
      <c r="E35" s="572">
        <v>30</v>
      </c>
      <c r="F35" s="572">
        <v>0</v>
      </c>
      <c r="G35" s="572">
        <v>0</v>
      </c>
      <c r="H35" s="572">
        <v>0</v>
      </c>
      <c r="I35" s="572">
        <v>43</v>
      </c>
      <c r="J35" s="572">
        <v>13.2</v>
      </c>
      <c r="K35" s="572">
        <v>29.8</v>
      </c>
      <c r="L35" s="572">
        <v>0</v>
      </c>
      <c r="M35" s="572">
        <v>0</v>
      </c>
      <c r="N35" s="565"/>
      <c r="O35" s="565"/>
      <c r="P35" s="565"/>
      <c r="Q35" s="565"/>
      <c r="R35" s="565"/>
    </row>
    <row r="36" spans="1:18" s="566" customFormat="1" ht="12.75">
      <c r="A36" s="58" t="s">
        <v>40</v>
      </c>
      <c r="B36" s="573">
        <v>5850.7</v>
      </c>
      <c r="C36" s="574">
        <v>5843</v>
      </c>
      <c r="D36" s="574">
        <v>5768</v>
      </c>
      <c r="E36" s="574">
        <v>75</v>
      </c>
      <c r="F36" s="572">
        <v>0</v>
      </c>
      <c r="G36" s="572">
        <v>0</v>
      </c>
      <c r="H36" s="572">
        <v>0</v>
      </c>
      <c r="I36" s="572">
        <v>7.7</v>
      </c>
      <c r="J36" s="572">
        <v>6.2</v>
      </c>
      <c r="K36" s="572">
        <v>0</v>
      </c>
      <c r="L36" s="574">
        <v>1.5</v>
      </c>
      <c r="M36" s="574">
        <v>0</v>
      </c>
      <c r="N36" s="565"/>
      <c r="O36" s="565"/>
      <c r="P36" s="565"/>
      <c r="Q36" s="565"/>
      <c r="R36" s="565"/>
    </row>
    <row r="37" spans="1:18" s="566" customFormat="1" ht="12.75">
      <c r="A37" s="58" t="s">
        <v>41</v>
      </c>
      <c r="B37" s="573">
        <v>55871.8</v>
      </c>
      <c r="C37" s="572">
        <v>55539.3</v>
      </c>
      <c r="D37" s="572">
        <v>49954.3</v>
      </c>
      <c r="E37" s="572">
        <v>5585</v>
      </c>
      <c r="F37" s="572">
        <v>0</v>
      </c>
      <c r="G37" s="572">
        <v>0</v>
      </c>
      <c r="H37" s="572">
        <v>0</v>
      </c>
      <c r="I37" s="572">
        <v>332.5</v>
      </c>
      <c r="J37" s="572">
        <v>269.5</v>
      </c>
      <c r="K37" s="572">
        <v>63</v>
      </c>
      <c r="L37" s="573">
        <v>0</v>
      </c>
      <c r="M37" s="573">
        <v>0</v>
      </c>
      <c r="N37" s="565"/>
      <c r="O37" s="565"/>
      <c r="P37" s="565"/>
      <c r="Q37" s="565"/>
      <c r="R37" s="565"/>
    </row>
    <row r="38" spans="1:18" s="566" customFormat="1" ht="12.75">
      <c r="A38" s="58" t="s">
        <v>42</v>
      </c>
      <c r="B38" s="572">
        <v>4118.3</v>
      </c>
      <c r="C38" s="572">
        <v>3931.6</v>
      </c>
      <c r="D38" s="572">
        <v>3876.6</v>
      </c>
      <c r="E38" s="572">
        <v>55</v>
      </c>
      <c r="F38" s="572">
        <v>0</v>
      </c>
      <c r="G38" s="572">
        <v>0</v>
      </c>
      <c r="H38" s="572">
        <v>27.2</v>
      </c>
      <c r="I38" s="572">
        <v>159.5</v>
      </c>
      <c r="J38" s="572">
        <v>16.1</v>
      </c>
      <c r="K38" s="572">
        <v>69.5</v>
      </c>
      <c r="L38" s="572">
        <v>73.9</v>
      </c>
      <c r="M38" s="572">
        <v>73.9</v>
      </c>
      <c r="N38" s="565"/>
      <c r="O38" s="565"/>
      <c r="P38" s="565"/>
      <c r="Q38" s="565"/>
      <c r="R38" s="565"/>
    </row>
    <row r="39" spans="1:18" s="566" customFormat="1" ht="16.5" customHeight="1">
      <c r="A39" s="65" t="s">
        <v>43</v>
      </c>
      <c r="B39" s="575">
        <f aca="true" t="shared" si="1" ref="B39:M39">SUM(B32:B38)</f>
        <v>104805.1</v>
      </c>
      <c r="C39" s="575">
        <f t="shared" si="1"/>
        <v>103770.3</v>
      </c>
      <c r="D39" s="575">
        <f t="shared" si="1"/>
        <v>97790.3</v>
      </c>
      <c r="E39" s="575">
        <f t="shared" si="1"/>
        <v>5980</v>
      </c>
      <c r="F39" s="575">
        <f t="shared" si="1"/>
        <v>0</v>
      </c>
      <c r="G39" s="575">
        <f t="shared" si="1"/>
        <v>0</v>
      </c>
      <c r="H39" s="575">
        <f t="shared" si="1"/>
        <v>27.2</v>
      </c>
      <c r="I39" s="575">
        <f t="shared" si="1"/>
        <v>1007.6000000000001</v>
      </c>
      <c r="J39" s="575">
        <f t="shared" si="1"/>
        <v>575.3000000000001</v>
      </c>
      <c r="K39" s="575">
        <f t="shared" si="1"/>
        <v>347.20000000000005</v>
      </c>
      <c r="L39" s="575">
        <f t="shared" si="1"/>
        <v>85.10000000000001</v>
      </c>
      <c r="M39" s="575">
        <f t="shared" si="1"/>
        <v>73.9</v>
      </c>
      <c r="N39" s="565"/>
      <c r="O39" s="565"/>
      <c r="P39" s="565"/>
      <c r="Q39" s="565"/>
      <c r="R39" s="565"/>
    </row>
    <row r="40" spans="1:18" s="566" customFormat="1" ht="12.75">
      <c r="A40" s="65" t="s">
        <v>44</v>
      </c>
      <c r="B40" s="576">
        <f aca="true" t="shared" si="2" ref="B40:M40">B30+B39</f>
        <v>285861.4</v>
      </c>
      <c r="C40" s="576">
        <f t="shared" si="2"/>
        <v>273323</v>
      </c>
      <c r="D40" s="576">
        <f t="shared" si="2"/>
        <v>263165.8</v>
      </c>
      <c r="E40" s="576">
        <f t="shared" si="2"/>
        <v>10107.1</v>
      </c>
      <c r="F40" s="576">
        <f t="shared" si="2"/>
        <v>0</v>
      </c>
      <c r="G40" s="576">
        <f t="shared" si="2"/>
        <v>50.1</v>
      </c>
      <c r="H40" s="576">
        <f t="shared" si="2"/>
        <v>10179.2</v>
      </c>
      <c r="I40" s="576">
        <f t="shared" si="2"/>
        <v>2359.2000000000003</v>
      </c>
      <c r="J40" s="576">
        <f t="shared" si="2"/>
        <v>717.6</v>
      </c>
      <c r="K40" s="576">
        <f t="shared" si="2"/>
        <v>1472.7</v>
      </c>
      <c r="L40" s="576">
        <f t="shared" si="2"/>
        <v>168.9</v>
      </c>
      <c r="M40" s="576">
        <f t="shared" si="2"/>
        <v>140</v>
      </c>
      <c r="N40" s="565"/>
      <c r="O40" s="565"/>
      <c r="P40" s="565"/>
      <c r="Q40" s="565"/>
      <c r="R40" s="565"/>
    </row>
    <row r="41" spans="1:18" s="566" customFormat="1" ht="12.75">
      <c r="A41" s="47" t="s">
        <v>45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1"/>
      <c r="N41" s="565"/>
      <c r="O41" s="565"/>
      <c r="P41" s="565"/>
      <c r="Q41" s="565"/>
      <c r="R41" s="565"/>
    </row>
    <row r="42" spans="1:18" s="566" customFormat="1" ht="12.75">
      <c r="A42" s="50" t="s">
        <v>46</v>
      </c>
      <c r="B42" s="572">
        <v>54582.4</v>
      </c>
      <c r="C42" s="572">
        <v>53280.6</v>
      </c>
      <c r="D42" s="572">
        <v>51313.2</v>
      </c>
      <c r="E42" s="572">
        <v>1967.4</v>
      </c>
      <c r="F42" s="572">
        <v>0</v>
      </c>
      <c r="G42" s="572">
        <v>0</v>
      </c>
      <c r="H42" s="572">
        <v>0</v>
      </c>
      <c r="I42" s="572">
        <v>1301.8</v>
      </c>
      <c r="J42" s="572">
        <v>405.4</v>
      </c>
      <c r="K42" s="572">
        <v>892.4</v>
      </c>
      <c r="L42" s="572">
        <v>4</v>
      </c>
      <c r="M42" s="572">
        <v>1</v>
      </c>
      <c r="N42" s="565"/>
      <c r="O42" s="565"/>
      <c r="P42" s="565"/>
      <c r="Q42" s="565"/>
      <c r="R42" s="565"/>
    </row>
    <row r="43" spans="1:18" s="566" customFormat="1" ht="12.75">
      <c r="A43" s="50" t="s">
        <v>47</v>
      </c>
      <c r="B43" s="572">
        <v>18748.2</v>
      </c>
      <c r="C43" s="572">
        <v>18464.9</v>
      </c>
      <c r="D43" s="572">
        <v>18194.9</v>
      </c>
      <c r="E43" s="572">
        <v>270</v>
      </c>
      <c r="F43" s="572">
        <v>0</v>
      </c>
      <c r="G43" s="572">
        <v>0</v>
      </c>
      <c r="H43" s="572">
        <v>0</v>
      </c>
      <c r="I43" s="572">
        <v>283.3</v>
      </c>
      <c r="J43" s="572">
        <v>0</v>
      </c>
      <c r="K43" s="572">
        <v>279.7</v>
      </c>
      <c r="L43" s="572">
        <v>3.6</v>
      </c>
      <c r="M43" s="572">
        <v>0</v>
      </c>
      <c r="N43" s="565"/>
      <c r="O43" s="565"/>
      <c r="P43" s="565"/>
      <c r="Q43" s="565"/>
      <c r="R43" s="565"/>
    </row>
    <row r="44" spans="1:18" s="566" customFormat="1" ht="12.75">
      <c r="A44" s="50" t="s">
        <v>48</v>
      </c>
      <c r="B44" s="572">
        <v>4804</v>
      </c>
      <c r="C44" s="572">
        <v>4802.5</v>
      </c>
      <c r="D44" s="572">
        <v>4802.5</v>
      </c>
      <c r="E44" s="572">
        <v>0</v>
      </c>
      <c r="F44" s="572">
        <v>0</v>
      </c>
      <c r="G44" s="572">
        <v>0</v>
      </c>
      <c r="H44" s="572">
        <v>0</v>
      </c>
      <c r="I44" s="572">
        <v>1.5</v>
      </c>
      <c r="J44" s="572">
        <v>0</v>
      </c>
      <c r="K44" s="572">
        <v>0</v>
      </c>
      <c r="L44" s="572">
        <v>1.5</v>
      </c>
      <c r="M44" s="572">
        <v>0</v>
      </c>
      <c r="N44" s="565"/>
      <c r="O44" s="565"/>
      <c r="P44" s="565"/>
      <c r="Q44" s="565"/>
      <c r="R44" s="565"/>
    </row>
    <row r="45" spans="1:18" s="566" customFormat="1" ht="12.75">
      <c r="A45" s="52" t="s">
        <v>49</v>
      </c>
      <c r="B45" s="576">
        <f aca="true" t="shared" si="3" ref="B45:M45">SUM(B42:B44)</f>
        <v>78134.6</v>
      </c>
      <c r="C45" s="576">
        <f t="shared" si="3"/>
        <v>76548</v>
      </c>
      <c r="D45" s="576">
        <f t="shared" si="3"/>
        <v>74310.6</v>
      </c>
      <c r="E45" s="576">
        <f t="shared" si="3"/>
        <v>2237.4</v>
      </c>
      <c r="F45" s="576">
        <f t="shared" si="3"/>
        <v>0</v>
      </c>
      <c r="G45" s="576">
        <f t="shared" si="3"/>
        <v>0</v>
      </c>
      <c r="H45" s="576">
        <f t="shared" si="3"/>
        <v>0</v>
      </c>
      <c r="I45" s="576">
        <f t="shared" si="3"/>
        <v>1586.6</v>
      </c>
      <c r="J45" s="576">
        <f t="shared" si="3"/>
        <v>405.4</v>
      </c>
      <c r="K45" s="576">
        <f t="shared" si="3"/>
        <v>1172.1</v>
      </c>
      <c r="L45" s="576">
        <f t="shared" si="3"/>
        <v>9.1</v>
      </c>
      <c r="M45" s="576">
        <f t="shared" si="3"/>
        <v>1</v>
      </c>
      <c r="N45" s="565"/>
      <c r="O45" s="565"/>
      <c r="P45" s="565"/>
      <c r="Q45" s="565"/>
      <c r="R45" s="565"/>
    </row>
    <row r="46" spans="1:18" s="566" customFormat="1" ht="19.5" customHeight="1">
      <c r="A46" s="53" t="s">
        <v>50</v>
      </c>
      <c r="B46" s="577">
        <f aca="true" t="shared" si="4" ref="B46:M46">SUM(B30+B39+B45)</f>
        <v>363996</v>
      </c>
      <c r="C46" s="577">
        <f t="shared" si="4"/>
        <v>349871</v>
      </c>
      <c r="D46" s="577">
        <f t="shared" si="4"/>
        <v>337476.4</v>
      </c>
      <c r="E46" s="577">
        <f t="shared" si="4"/>
        <v>12344.5</v>
      </c>
      <c r="F46" s="577">
        <f t="shared" si="4"/>
        <v>0</v>
      </c>
      <c r="G46" s="577">
        <f t="shared" si="4"/>
        <v>50.1</v>
      </c>
      <c r="H46" s="577">
        <f t="shared" si="4"/>
        <v>10179.2</v>
      </c>
      <c r="I46" s="577">
        <f t="shared" si="4"/>
        <v>3945.8</v>
      </c>
      <c r="J46" s="577">
        <f t="shared" si="4"/>
        <v>1123</v>
      </c>
      <c r="K46" s="577">
        <f t="shared" si="4"/>
        <v>2644.8</v>
      </c>
      <c r="L46" s="577">
        <f t="shared" si="4"/>
        <v>178</v>
      </c>
      <c r="M46" s="577">
        <f t="shared" si="4"/>
        <v>141</v>
      </c>
      <c r="N46" s="565"/>
      <c r="O46" s="565"/>
      <c r="P46" s="565"/>
      <c r="Q46" s="565"/>
      <c r="R46" s="565"/>
    </row>
  </sheetData>
  <sheetProtection selectLockedCells="1" selectUnlockedCells="1"/>
  <mergeCells count="9">
    <mergeCell ref="A1:M1"/>
    <mergeCell ref="A2:A5"/>
    <mergeCell ref="B2:M2"/>
    <mergeCell ref="B3:B5"/>
    <mergeCell ref="C3:M3"/>
    <mergeCell ref="C4:G4"/>
    <mergeCell ref="H4:H5"/>
    <mergeCell ref="I4:I5"/>
    <mergeCell ref="J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47"/>
  <sheetViews>
    <sheetView zoomScale="89" zoomScaleNormal="89" workbookViewId="0" topLeftCell="A28">
      <selection activeCell="A41" sqref="A41"/>
    </sheetView>
  </sheetViews>
  <sheetFormatPr defaultColWidth="9.140625" defaultRowHeight="12.75"/>
  <cols>
    <col min="1" max="1" width="21.140625" style="578" customWidth="1"/>
    <col min="2" max="2" width="12.28125" style="578" customWidth="1"/>
    <col min="3" max="3" width="10.00390625" style="578" customWidth="1"/>
    <col min="4" max="4" width="16.57421875" style="578" customWidth="1"/>
    <col min="5" max="5" width="12.00390625" style="578" customWidth="1"/>
    <col min="6" max="6" width="16.28125" style="578" customWidth="1"/>
    <col min="7" max="7" width="10.00390625" style="578" customWidth="1"/>
    <col min="8" max="8" width="17.140625" style="578" customWidth="1"/>
    <col min="9" max="9" width="10.00390625" style="578" customWidth="1"/>
    <col min="10" max="10" width="11.8515625" style="578" customWidth="1"/>
    <col min="11" max="11" width="17.140625" style="578" customWidth="1"/>
    <col min="12" max="12" width="11.28125" style="578" customWidth="1"/>
    <col min="13" max="13" width="11.00390625" style="578" customWidth="1"/>
    <col min="14" max="14" width="19.00390625" style="578" customWidth="1"/>
    <col min="15" max="15" width="9.7109375" style="578" customWidth="1"/>
    <col min="16" max="16" width="16.57421875" style="578" customWidth="1"/>
    <col min="17" max="17" width="9.28125" style="578" customWidth="1"/>
    <col min="18" max="18" width="18.140625" style="578" customWidth="1"/>
    <col min="19" max="255" width="8.8515625" style="578" customWidth="1"/>
    <col min="256" max="16384" width="11.57421875" style="0" customWidth="1"/>
  </cols>
  <sheetData>
    <row r="1" spans="1:18" ht="21" customHeight="1">
      <c r="A1" s="579" t="s">
        <v>239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1:18" ht="21.75" customHeight="1">
      <c r="A2" s="5" t="s">
        <v>223</v>
      </c>
      <c r="B2" s="580" t="s">
        <v>239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</row>
    <row r="3" spans="1:18" ht="11.25" customHeight="1">
      <c r="A3" s="5"/>
      <c r="B3" s="581" t="s">
        <v>240</v>
      </c>
      <c r="C3" s="581" t="s">
        <v>139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</row>
    <row r="4" spans="1:18" ht="50.25" customHeight="1">
      <c r="A4" s="5"/>
      <c r="B4" s="581"/>
      <c r="C4" s="581" t="s">
        <v>241</v>
      </c>
      <c r="D4" s="581"/>
      <c r="E4" s="581"/>
      <c r="F4" s="581"/>
      <c r="G4" s="581" t="s">
        <v>242</v>
      </c>
      <c r="H4" s="581"/>
      <c r="I4" s="581"/>
      <c r="J4" s="581"/>
      <c r="K4" s="581"/>
      <c r="L4" s="581" t="s">
        <v>243</v>
      </c>
      <c r="M4" s="581"/>
      <c r="N4" s="581"/>
      <c r="O4" s="581" t="s">
        <v>244</v>
      </c>
      <c r="P4" s="581"/>
      <c r="Q4" s="581" t="s">
        <v>245</v>
      </c>
      <c r="R4" s="581"/>
    </row>
    <row r="5" spans="1:19" ht="87" customHeight="1">
      <c r="A5" s="5"/>
      <c r="B5" s="581"/>
      <c r="C5" s="581" t="s">
        <v>246</v>
      </c>
      <c r="D5" s="582" t="s">
        <v>247</v>
      </c>
      <c r="E5" s="582" t="s">
        <v>248</v>
      </c>
      <c r="F5" s="582" t="s">
        <v>247</v>
      </c>
      <c r="G5" s="581" t="s">
        <v>249</v>
      </c>
      <c r="H5" s="582" t="s">
        <v>247</v>
      </c>
      <c r="I5" s="581" t="s">
        <v>246</v>
      </c>
      <c r="J5" s="582" t="s">
        <v>250</v>
      </c>
      <c r="K5" s="582" t="s">
        <v>247</v>
      </c>
      <c r="L5" s="581" t="s">
        <v>251</v>
      </c>
      <c r="M5" s="582" t="s">
        <v>252</v>
      </c>
      <c r="N5" s="582" t="s">
        <v>247</v>
      </c>
      <c r="O5" s="581" t="s">
        <v>253</v>
      </c>
      <c r="P5" s="582" t="s">
        <v>247</v>
      </c>
      <c r="Q5" s="581" t="s">
        <v>254</v>
      </c>
      <c r="R5" s="582" t="s">
        <v>247</v>
      </c>
      <c r="S5" s="583"/>
    </row>
    <row r="6" spans="1:19" ht="16.5" customHeight="1">
      <c r="A6" s="55" t="s">
        <v>10</v>
      </c>
      <c r="B6" s="584"/>
      <c r="C6" s="584"/>
      <c r="D6" s="585"/>
      <c r="E6" s="585"/>
      <c r="F6" s="585"/>
      <c r="G6" s="584"/>
      <c r="H6" s="585"/>
      <c r="I6" s="584"/>
      <c r="J6" s="585"/>
      <c r="K6" s="585"/>
      <c r="L6" s="584"/>
      <c r="M6" s="585"/>
      <c r="N6" s="585"/>
      <c r="O6" s="584"/>
      <c r="P6" s="585"/>
      <c r="Q6" s="584"/>
      <c r="R6" s="586"/>
      <c r="S6" s="583"/>
    </row>
    <row r="7" spans="1:18" s="587" customFormat="1" ht="12.75">
      <c r="A7" s="58" t="s">
        <v>11</v>
      </c>
      <c r="B7" s="564">
        <v>4668.7</v>
      </c>
      <c r="C7" s="564">
        <v>4054.3</v>
      </c>
      <c r="D7" s="564">
        <v>0</v>
      </c>
      <c r="E7" s="564">
        <v>3324</v>
      </c>
      <c r="F7" s="564">
        <v>0</v>
      </c>
      <c r="G7" s="564">
        <v>0</v>
      </c>
      <c r="H7" s="564">
        <v>0</v>
      </c>
      <c r="I7" s="564">
        <v>0</v>
      </c>
      <c r="J7" s="564">
        <v>0</v>
      </c>
      <c r="K7" s="564">
        <v>0</v>
      </c>
      <c r="L7" s="564">
        <v>69.9</v>
      </c>
      <c r="M7" s="564">
        <v>0</v>
      </c>
      <c r="N7" s="564">
        <v>0</v>
      </c>
      <c r="O7" s="564">
        <v>9</v>
      </c>
      <c r="P7" s="564">
        <v>0</v>
      </c>
      <c r="Q7" s="564">
        <v>206</v>
      </c>
      <c r="R7" s="564">
        <v>0</v>
      </c>
    </row>
    <row r="8" spans="1:18" s="569" customFormat="1" ht="12.75">
      <c r="A8" s="58" t="s">
        <v>12</v>
      </c>
      <c r="B8" s="498">
        <v>4630.6</v>
      </c>
      <c r="C8" s="498">
        <v>3958.1</v>
      </c>
      <c r="D8" s="564">
        <v>0</v>
      </c>
      <c r="E8" s="498">
        <v>3668.1</v>
      </c>
      <c r="F8" s="564">
        <v>0</v>
      </c>
      <c r="G8" s="564">
        <v>0</v>
      </c>
      <c r="H8" s="564">
        <v>0</v>
      </c>
      <c r="I8" s="564">
        <v>0</v>
      </c>
      <c r="J8" s="564">
        <v>0</v>
      </c>
      <c r="K8" s="564">
        <v>0</v>
      </c>
      <c r="L8" s="564">
        <v>264.2</v>
      </c>
      <c r="M8" s="564">
        <v>0</v>
      </c>
      <c r="N8" s="564">
        <v>0</v>
      </c>
      <c r="O8" s="564">
        <v>7</v>
      </c>
      <c r="P8" s="564">
        <v>0</v>
      </c>
      <c r="Q8" s="564">
        <v>0</v>
      </c>
      <c r="R8" s="564">
        <v>0</v>
      </c>
    </row>
    <row r="9" spans="1:18" s="569" customFormat="1" ht="12.75">
      <c r="A9" s="58" t="s">
        <v>13</v>
      </c>
      <c r="B9" s="564">
        <v>14306</v>
      </c>
      <c r="C9" s="564">
        <v>11261</v>
      </c>
      <c r="D9" s="564">
        <v>0</v>
      </c>
      <c r="E9" s="564">
        <v>9723</v>
      </c>
      <c r="F9" s="564">
        <v>0</v>
      </c>
      <c r="G9" s="564">
        <v>0</v>
      </c>
      <c r="H9" s="564">
        <v>0</v>
      </c>
      <c r="I9" s="564">
        <v>61</v>
      </c>
      <c r="J9" s="564">
        <v>0</v>
      </c>
      <c r="K9" s="564">
        <v>0</v>
      </c>
      <c r="L9" s="564">
        <v>378.5</v>
      </c>
      <c r="M9" s="564">
        <v>0</v>
      </c>
      <c r="N9" s="564">
        <v>0</v>
      </c>
      <c r="O9" s="588">
        <v>1.79</v>
      </c>
      <c r="P9" s="564">
        <v>0</v>
      </c>
      <c r="Q9" s="564">
        <v>39.1</v>
      </c>
      <c r="R9" s="564">
        <v>0</v>
      </c>
    </row>
    <row r="10" spans="1:18" s="569" customFormat="1" ht="12.75">
      <c r="A10" s="58" t="s">
        <v>14</v>
      </c>
      <c r="B10" s="498">
        <v>14003.1</v>
      </c>
      <c r="C10" s="498">
        <v>6289.3</v>
      </c>
      <c r="D10" s="564">
        <v>0</v>
      </c>
      <c r="E10" s="498">
        <v>5793.3</v>
      </c>
      <c r="F10" s="564">
        <v>0</v>
      </c>
      <c r="G10" s="564">
        <v>1462</v>
      </c>
      <c r="H10" s="564">
        <v>0</v>
      </c>
      <c r="I10" s="564">
        <v>2891.1</v>
      </c>
      <c r="J10" s="564">
        <v>0</v>
      </c>
      <c r="K10" s="564">
        <v>0</v>
      </c>
      <c r="L10" s="564">
        <v>1482.7</v>
      </c>
      <c r="M10" s="564">
        <v>0</v>
      </c>
      <c r="N10" s="564">
        <v>0</v>
      </c>
      <c r="O10" s="564">
        <v>7.5</v>
      </c>
      <c r="P10" s="564">
        <v>0</v>
      </c>
      <c r="Q10" s="564">
        <v>0</v>
      </c>
      <c r="R10" s="564">
        <v>0</v>
      </c>
    </row>
    <row r="11" spans="1:18" s="569" customFormat="1" ht="12.75">
      <c r="A11" s="58" t="s">
        <v>15</v>
      </c>
      <c r="B11" s="564">
        <v>8952</v>
      </c>
      <c r="C11" s="498">
        <v>6838.9</v>
      </c>
      <c r="D11" s="564">
        <v>0</v>
      </c>
      <c r="E11" s="498">
        <v>5846.2</v>
      </c>
      <c r="F11" s="564">
        <v>0</v>
      </c>
      <c r="G11" s="564">
        <v>130</v>
      </c>
      <c r="H11" s="564">
        <v>0</v>
      </c>
      <c r="I11" s="564">
        <v>0</v>
      </c>
      <c r="J11" s="564">
        <v>0</v>
      </c>
      <c r="K11" s="564">
        <v>0</v>
      </c>
      <c r="L11" s="564">
        <v>347.2</v>
      </c>
      <c r="M11" s="564">
        <v>0</v>
      </c>
      <c r="N11" s="564">
        <v>0</v>
      </c>
      <c r="O11" s="564">
        <v>0</v>
      </c>
      <c r="P11" s="564">
        <v>0</v>
      </c>
      <c r="Q11" s="564">
        <v>120</v>
      </c>
      <c r="R11" s="564">
        <v>0</v>
      </c>
    </row>
    <row r="12" spans="1:18" s="569" customFormat="1" ht="12.75">
      <c r="A12" s="58" t="s">
        <v>16</v>
      </c>
      <c r="B12" s="498">
        <v>2993.5</v>
      </c>
      <c r="C12" s="498">
        <v>2408.8</v>
      </c>
      <c r="D12" s="564">
        <v>0</v>
      </c>
      <c r="E12" s="498">
        <v>2386.9</v>
      </c>
      <c r="F12" s="564">
        <v>0</v>
      </c>
      <c r="G12" s="564">
        <v>0</v>
      </c>
      <c r="H12" s="564">
        <v>0</v>
      </c>
      <c r="I12" s="564">
        <v>270</v>
      </c>
      <c r="J12" s="564">
        <v>0</v>
      </c>
      <c r="K12" s="564">
        <v>0</v>
      </c>
      <c r="L12" s="564">
        <v>67.2</v>
      </c>
      <c r="M12" s="564">
        <v>0</v>
      </c>
      <c r="N12" s="564">
        <v>0</v>
      </c>
      <c r="O12" s="564">
        <v>201.4</v>
      </c>
      <c r="P12" s="564">
        <v>0</v>
      </c>
      <c r="Q12" s="564">
        <v>0</v>
      </c>
      <c r="R12" s="564">
        <v>0</v>
      </c>
    </row>
    <row r="13" spans="1:18" s="569" customFormat="1" ht="12.75">
      <c r="A13" s="58" t="s">
        <v>17</v>
      </c>
      <c r="B13" s="498">
        <v>13449.9</v>
      </c>
      <c r="C13" s="498">
        <v>10755.2</v>
      </c>
      <c r="D13" s="564">
        <v>0</v>
      </c>
      <c r="E13" s="498">
        <v>10034.2</v>
      </c>
      <c r="F13" s="564">
        <v>0</v>
      </c>
      <c r="G13" s="564">
        <v>0</v>
      </c>
      <c r="H13" s="564">
        <v>0</v>
      </c>
      <c r="I13" s="564">
        <v>111.7</v>
      </c>
      <c r="J13" s="564">
        <v>0</v>
      </c>
      <c r="K13" s="564">
        <v>0</v>
      </c>
      <c r="L13" s="564">
        <v>607.2</v>
      </c>
      <c r="M13" s="564">
        <v>0</v>
      </c>
      <c r="N13" s="564">
        <v>0</v>
      </c>
      <c r="O13" s="564">
        <v>63.1</v>
      </c>
      <c r="P13" s="564">
        <v>0</v>
      </c>
      <c r="Q13" s="564">
        <v>114.5</v>
      </c>
      <c r="R13" s="564">
        <v>0</v>
      </c>
    </row>
    <row r="14" spans="1:18" s="569" customFormat="1" ht="12.75">
      <c r="A14" s="58" t="s">
        <v>18</v>
      </c>
      <c r="B14" s="498">
        <v>7340.6</v>
      </c>
      <c r="C14" s="498">
        <v>5979.8</v>
      </c>
      <c r="D14" s="564">
        <v>0</v>
      </c>
      <c r="E14" s="498">
        <v>5319.7</v>
      </c>
      <c r="F14" s="564">
        <v>0</v>
      </c>
      <c r="G14" s="564">
        <v>0</v>
      </c>
      <c r="H14" s="564">
        <v>0</v>
      </c>
      <c r="I14" s="564">
        <v>0</v>
      </c>
      <c r="J14" s="564">
        <v>0</v>
      </c>
      <c r="K14" s="564">
        <v>0</v>
      </c>
      <c r="L14" s="564">
        <v>127.2</v>
      </c>
      <c r="M14" s="564">
        <v>0</v>
      </c>
      <c r="N14" s="564">
        <v>0</v>
      </c>
      <c r="O14" s="564">
        <v>0</v>
      </c>
      <c r="P14" s="564">
        <v>0</v>
      </c>
      <c r="Q14" s="564">
        <v>0</v>
      </c>
      <c r="R14" s="564">
        <v>0</v>
      </c>
    </row>
    <row r="15" spans="1:18" s="569" customFormat="1" ht="12.75">
      <c r="A15" s="58" t="s">
        <v>19</v>
      </c>
      <c r="B15" s="498">
        <v>12734.8</v>
      </c>
      <c r="C15" s="498">
        <v>11469.1</v>
      </c>
      <c r="D15" s="564">
        <v>0</v>
      </c>
      <c r="E15" s="498">
        <v>8206.1</v>
      </c>
      <c r="F15" s="564">
        <v>0</v>
      </c>
      <c r="G15" s="564">
        <v>0</v>
      </c>
      <c r="H15" s="564">
        <v>0</v>
      </c>
      <c r="I15" s="564">
        <v>0</v>
      </c>
      <c r="J15" s="564">
        <v>0</v>
      </c>
      <c r="K15" s="564">
        <v>0</v>
      </c>
      <c r="L15" s="564">
        <v>337.5</v>
      </c>
      <c r="M15" s="564">
        <v>0</v>
      </c>
      <c r="N15" s="564">
        <v>0</v>
      </c>
      <c r="O15" s="564">
        <v>0</v>
      </c>
      <c r="P15" s="564">
        <v>0</v>
      </c>
      <c r="Q15" s="564">
        <v>0</v>
      </c>
      <c r="R15" s="564">
        <v>0</v>
      </c>
    </row>
    <row r="16" spans="1:18" s="569" customFormat="1" ht="12.75">
      <c r="A16" s="58" t="s">
        <v>20</v>
      </c>
      <c r="B16" s="498">
        <v>4243.3</v>
      </c>
      <c r="C16" s="498">
        <v>3225.4</v>
      </c>
      <c r="D16" s="564">
        <v>0</v>
      </c>
      <c r="E16" s="498">
        <v>2814.1</v>
      </c>
      <c r="F16" s="564">
        <v>0</v>
      </c>
      <c r="G16" s="564">
        <v>0</v>
      </c>
      <c r="H16" s="564">
        <v>0</v>
      </c>
      <c r="I16" s="564">
        <v>0</v>
      </c>
      <c r="J16" s="564">
        <v>0</v>
      </c>
      <c r="K16" s="564">
        <v>0</v>
      </c>
      <c r="L16" s="564">
        <v>178.5</v>
      </c>
      <c r="M16" s="564">
        <v>0</v>
      </c>
      <c r="N16" s="564">
        <v>0</v>
      </c>
      <c r="O16" s="564">
        <v>0</v>
      </c>
      <c r="P16" s="564">
        <v>0</v>
      </c>
      <c r="Q16" s="564">
        <v>0</v>
      </c>
      <c r="R16" s="564">
        <v>0</v>
      </c>
    </row>
    <row r="17" spans="1:18" s="569" customFormat="1" ht="12.75">
      <c r="A17" s="58" t="s">
        <v>21</v>
      </c>
      <c r="B17" s="564">
        <v>9441.9</v>
      </c>
      <c r="C17" s="564">
        <v>8783.1</v>
      </c>
      <c r="D17" s="564">
        <v>0</v>
      </c>
      <c r="E17" s="564">
        <v>600</v>
      </c>
      <c r="F17" s="564">
        <v>0</v>
      </c>
      <c r="G17" s="564">
        <v>0</v>
      </c>
      <c r="H17" s="564">
        <v>0</v>
      </c>
      <c r="I17" s="564">
        <v>0</v>
      </c>
      <c r="J17" s="564">
        <v>0</v>
      </c>
      <c r="K17" s="564">
        <v>0</v>
      </c>
      <c r="L17" s="564">
        <v>100</v>
      </c>
      <c r="M17" s="564">
        <v>0</v>
      </c>
      <c r="N17" s="564">
        <v>0</v>
      </c>
      <c r="O17" s="564">
        <v>0</v>
      </c>
      <c r="P17" s="564">
        <v>0</v>
      </c>
      <c r="Q17" s="564">
        <v>0</v>
      </c>
      <c r="R17" s="564">
        <v>0</v>
      </c>
    </row>
    <row r="18" spans="1:18" s="569" customFormat="1" ht="12.75">
      <c r="A18" s="58" t="s">
        <v>22</v>
      </c>
      <c r="B18" s="498">
        <v>8973.2</v>
      </c>
      <c r="C18" s="564">
        <v>8009.1</v>
      </c>
      <c r="D18" s="564">
        <v>0</v>
      </c>
      <c r="E18" s="564">
        <v>7631</v>
      </c>
      <c r="F18" s="564">
        <v>0</v>
      </c>
      <c r="G18" s="564">
        <v>0</v>
      </c>
      <c r="H18" s="564">
        <v>0</v>
      </c>
      <c r="I18" s="564">
        <v>167</v>
      </c>
      <c r="J18" s="564">
        <v>39</v>
      </c>
      <c r="K18" s="564">
        <v>0</v>
      </c>
      <c r="L18" s="564">
        <v>54.1</v>
      </c>
      <c r="M18" s="564">
        <v>0</v>
      </c>
      <c r="N18" s="564">
        <v>0</v>
      </c>
      <c r="O18" s="564">
        <v>4.5</v>
      </c>
      <c r="P18" s="564">
        <v>0</v>
      </c>
      <c r="Q18" s="564">
        <v>146</v>
      </c>
      <c r="R18" s="564">
        <v>0</v>
      </c>
    </row>
    <row r="19" spans="1:18" s="569" customFormat="1" ht="12.75">
      <c r="A19" s="58" t="s">
        <v>23</v>
      </c>
      <c r="B19" s="564">
        <v>6573.3</v>
      </c>
      <c r="C19" s="498">
        <v>5308.1</v>
      </c>
      <c r="D19" s="564">
        <v>0</v>
      </c>
      <c r="E19" s="564">
        <v>4835</v>
      </c>
      <c r="F19" s="564">
        <v>0</v>
      </c>
      <c r="G19" s="564">
        <v>0</v>
      </c>
      <c r="H19" s="564">
        <v>0</v>
      </c>
      <c r="I19" s="564">
        <v>83.9</v>
      </c>
      <c r="J19" s="564">
        <v>0</v>
      </c>
      <c r="K19" s="564">
        <v>0</v>
      </c>
      <c r="L19" s="564">
        <v>411.8</v>
      </c>
      <c r="M19" s="564">
        <v>0</v>
      </c>
      <c r="N19" s="564">
        <v>0</v>
      </c>
      <c r="O19" s="564">
        <v>0</v>
      </c>
      <c r="P19" s="564">
        <v>0</v>
      </c>
      <c r="Q19" s="564">
        <v>26.9</v>
      </c>
      <c r="R19" s="564">
        <v>0</v>
      </c>
    </row>
    <row r="20" spans="1:18" s="587" customFormat="1" ht="12.75">
      <c r="A20" s="58" t="s">
        <v>24</v>
      </c>
      <c r="B20" s="564">
        <v>6141</v>
      </c>
      <c r="C20" s="564">
        <v>4957</v>
      </c>
      <c r="D20" s="564">
        <v>0</v>
      </c>
      <c r="E20" s="564">
        <v>4486</v>
      </c>
      <c r="F20" s="564">
        <v>0</v>
      </c>
      <c r="G20" s="564">
        <v>0</v>
      </c>
      <c r="H20" s="564">
        <v>0</v>
      </c>
      <c r="I20" s="564">
        <v>148</v>
      </c>
      <c r="J20" s="564">
        <v>0</v>
      </c>
      <c r="K20" s="564">
        <v>0</v>
      </c>
      <c r="L20" s="564">
        <v>87</v>
      </c>
      <c r="M20" s="564">
        <v>0</v>
      </c>
      <c r="N20" s="564">
        <v>0</v>
      </c>
      <c r="O20" s="564">
        <v>0</v>
      </c>
      <c r="P20" s="564">
        <v>0</v>
      </c>
      <c r="Q20" s="564">
        <v>0</v>
      </c>
      <c r="R20" s="564">
        <v>0</v>
      </c>
    </row>
    <row r="21" spans="1:18" s="569" customFormat="1" ht="12.75">
      <c r="A21" s="58" t="s">
        <v>25</v>
      </c>
      <c r="B21" s="564">
        <v>7400</v>
      </c>
      <c r="C21" s="498">
        <v>5852.5</v>
      </c>
      <c r="D21" s="564">
        <v>0</v>
      </c>
      <c r="E21" s="498">
        <v>4985.4</v>
      </c>
      <c r="F21" s="564">
        <v>0</v>
      </c>
      <c r="G21" s="564">
        <v>0</v>
      </c>
      <c r="H21" s="564">
        <v>0</v>
      </c>
      <c r="I21" s="564">
        <v>65.7</v>
      </c>
      <c r="J21" s="564">
        <v>0</v>
      </c>
      <c r="K21" s="564">
        <v>0</v>
      </c>
      <c r="L21" s="564">
        <v>319.3</v>
      </c>
      <c r="M21" s="564">
        <v>0</v>
      </c>
      <c r="N21" s="564">
        <v>0</v>
      </c>
      <c r="O21" s="564">
        <v>0</v>
      </c>
      <c r="P21" s="564">
        <v>0</v>
      </c>
      <c r="Q21" s="564">
        <v>10.4</v>
      </c>
      <c r="R21" s="564">
        <v>0</v>
      </c>
    </row>
    <row r="22" spans="1:18" s="569" customFormat="1" ht="12.75">
      <c r="A22" s="58" t="s">
        <v>26</v>
      </c>
      <c r="B22" s="498">
        <v>5741.6</v>
      </c>
      <c r="C22" s="498">
        <v>4807.4</v>
      </c>
      <c r="D22" s="564">
        <v>0</v>
      </c>
      <c r="E22" s="498">
        <v>4804.4</v>
      </c>
      <c r="F22" s="564">
        <v>0</v>
      </c>
      <c r="G22" s="564">
        <v>0</v>
      </c>
      <c r="H22" s="564">
        <v>0</v>
      </c>
      <c r="I22" s="564">
        <v>9.7</v>
      </c>
      <c r="J22" s="564">
        <v>0</v>
      </c>
      <c r="K22" s="564">
        <v>0</v>
      </c>
      <c r="L22" s="564">
        <v>3</v>
      </c>
      <c r="M22" s="564">
        <v>0</v>
      </c>
      <c r="N22" s="564">
        <v>0</v>
      </c>
      <c r="O22" s="564">
        <v>2.4</v>
      </c>
      <c r="P22" s="564">
        <v>0</v>
      </c>
      <c r="Q22" s="564">
        <v>0</v>
      </c>
      <c r="R22" s="564">
        <v>0</v>
      </c>
    </row>
    <row r="23" spans="1:18" s="569" customFormat="1" ht="12.75">
      <c r="A23" s="58" t="s">
        <v>27</v>
      </c>
      <c r="B23" s="564">
        <v>4598.7</v>
      </c>
      <c r="C23" s="564">
        <v>3414.3</v>
      </c>
      <c r="D23" s="564">
        <v>40</v>
      </c>
      <c r="E23" s="567">
        <v>3017</v>
      </c>
      <c r="F23" s="564">
        <v>0</v>
      </c>
      <c r="G23" s="564">
        <v>36</v>
      </c>
      <c r="H23" s="564">
        <v>0</v>
      </c>
      <c r="I23" s="564">
        <v>0</v>
      </c>
      <c r="J23" s="564">
        <v>0</v>
      </c>
      <c r="K23" s="564">
        <v>0</v>
      </c>
      <c r="L23" s="564">
        <v>229.1</v>
      </c>
      <c r="M23" s="564">
        <v>0</v>
      </c>
      <c r="N23" s="564">
        <v>0</v>
      </c>
      <c r="O23" s="564">
        <v>0</v>
      </c>
      <c r="P23" s="564">
        <v>0</v>
      </c>
      <c r="Q23" s="564">
        <v>0</v>
      </c>
      <c r="R23" s="564">
        <v>0</v>
      </c>
    </row>
    <row r="24" spans="1:18" s="569" customFormat="1" ht="12.75">
      <c r="A24" s="58" t="s">
        <v>28</v>
      </c>
      <c r="B24" s="498">
        <v>9316.1</v>
      </c>
      <c r="C24" s="498">
        <v>8038.6</v>
      </c>
      <c r="D24" s="564">
        <v>0</v>
      </c>
      <c r="E24" s="498">
        <v>6609.6</v>
      </c>
      <c r="F24" s="564">
        <v>0</v>
      </c>
      <c r="G24" s="564">
        <v>0</v>
      </c>
      <c r="H24" s="564">
        <v>0</v>
      </c>
      <c r="I24" s="564">
        <v>115.4</v>
      </c>
      <c r="J24" s="564">
        <v>0</v>
      </c>
      <c r="K24" s="564">
        <v>0</v>
      </c>
      <c r="L24" s="564">
        <v>215.5</v>
      </c>
      <c r="M24" s="564">
        <v>0</v>
      </c>
      <c r="N24" s="564">
        <v>0</v>
      </c>
      <c r="O24" s="564">
        <v>0</v>
      </c>
      <c r="P24" s="564">
        <v>0</v>
      </c>
      <c r="Q24" s="564">
        <v>0</v>
      </c>
      <c r="R24" s="564">
        <v>0</v>
      </c>
    </row>
    <row r="25" spans="1:18" s="569" customFormat="1" ht="12.75">
      <c r="A25" s="58" t="s">
        <v>29</v>
      </c>
      <c r="B25" s="498">
        <v>7255.8</v>
      </c>
      <c r="C25" s="498">
        <v>6017</v>
      </c>
      <c r="D25" s="564">
        <v>0</v>
      </c>
      <c r="E25" s="498">
        <v>5680.9</v>
      </c>
      <c r="F25" s="564">
        <v>0</v>
      </c>
      <c r="G25" s="564">
        <v>0</v>
      </c>
      <c r="H25" s="564">
        <v>0</v>
      </c>
      <c r="I25" s="564">
        <v>113.6</v>
      </c>
      <c r="J25" s="564">
        <v>0</v>
      </c>
      <c r="K25" s="564">
        <v>113</v>
      </c>
      <c r="L25" s="564">
        <v>156.9</v>
      </c>
      <c r="M25" s="564">
        <v>0</v>
      </c>
      <c r="N25" s="564">
        <v>0</v>
      </c>
      <c r="O25" s="564">
        <v>0</v>
      </c>
      <c r="P25" s="564">
        <v>0</v>
      </c>
      <c r="Q25" s="564">
        <v>0</v>
      </c>
      <c r="R25" s="564">
        <v>0</v>
      </c>
    </row>
    <row r="26" spans="1:18" s="569" customFormat="1" ht="12.75">
      <c r="A26" s="58" t="s">
        <v>30</v>
      </c>
      <c r="B26" s="498">
        <v>12766.4</v>
      </c>
      <c r="C26" s="498">
        <v>10695.9</v>
      </c>
      <c r="D26" s="564">
        <v>0</v>
      </c>
      <c r="E26" s="498">
        <v>10547.5</v>
      </c>
      <c r="F26" s="564">
        <v>0</v>
      </c>
      <c r="G26" s="564">
        <v>0</v>
      </c>
      <c r="H26" s="564">
        <v>0</v>
      </c>
      <c r="I26" s="564">
        <v>78.9</v>
      </c>
      <c r="J26" s="564">
        <v>0</v>
      </c>
      <c r="K26" s="564">
        <v>0</v>
      </c>
      <c r="L26" s="564">
        <v>416.8</v>
      </c>
      <c r="M26" s="564">
        <v>0</v>
      </c>
      <c r="N26" s="564">
        <v>0</v>
      </c>
      <c r="O26" s="564">
        <v>300</v>
      </c>
      <c r="P26" s="564">
        <v>0</v>
      </c>
      <c r="Q26" s="564">
        <v>0</v>
      </c>
      <c r="R26" s="564">
        <v>0</v>
      </c>
    </row>
    <row r="27" spans="1:18" s="569" customFormat="1" ht="12.75">
      <c r="A27" s="58" t="s">
        <v>31</v>
      </c>
      <c r="B27" s="564">
        <v>7252.5</v>
      </c>
      <c r="C27" s="564">
        <v>6162.7</v>
      </c>
      <c r="D27" s="564">
        <v>0</v>
      </c>
      <c r="E27" s="564">
        <v>5719.5</v>
      </c>
      <c r="F27" s="564">
        <v>0</v>
      </c>
      <c r="G27" s="564">
        <v>0</v>
      </c>
      <c r="H27" s="564">
        <v>0</v>
      </c>
      <c r="I27" s="564">
        <v>4.2</v>
      </c>
      <c r="J27" s="564">
        <v>4.2</v>
      </c>
      <c r="K27" s="564">
        <v>0</v>
      </c>
      <c r="L27" s="564">
        <v>63</v>
      </c>
      <c r="M27" s="564">
        <v>0</v>
      </c>
      <c r="N27" s="564">
        <v>0</v>
      </c>
      <c r="O27" s="564">
        <v>2.6</v>
      </c>
      <c r="P27" s="564">
        <v>0</v>
      </c>
      <c r="Q27" s="564">
        <v>31.2</v>
      </c>
      <c r="R27" s="564">
        <v>0</v>
      </c>
    </row>
    <row r="28" spans="1:18" s="569" customFormat="1" ht="12.75">
      <c r="A28" s="58" t="s">
        <v>32</v>
      </c>
      <c r="B28" s="564">
        <v>1991.8</v>
      </c>
      <c r="C28" s="498">
        <v>1855.9</v>
      </c>
      <c r="D28" s="564">
        <v>0</v>
      </c>
      <c r="E28" s="498">
        <v>1599.6</v>
      </c>
      <c r="F28" s="564">
        <v>0</v>
      </c>
      <c r="G28" s="564">
        <v>0</v>
      </c>
      <c r="H28" s="564">
        <v>0</v>
      </c>
      <c r="I28" s="564">
        <v>0</v>
      </c>
      <c r="J28" s="564">
        <v>0</v>
      </c>
      <c r="K28" s="564">
        <v>0</v>
      </c>
      <c r="L28" s="564">
        <v>20.4</v>
      </c>
      <c r="M28" s="564">
        <v>0</v>
      </c>
      <c r="N28" s="564">
        <v>0</v>
      </c>
      <c r="O28" s="564">
        <v>115.5</v>
      </c>
      <c r="P28" s="564">
        <v>0</v>
      </c>
      <c r="Q28" s="564">
        <v>0</v>
      </c>
      <c r="R28" s="564">
        <v>0</v>
      </c>
    </row>
    <row r="29" spans="1:18" s="569" customFormat="1" ht="12.75">
      <c r="A29" s="58" t="s">
        <v>33</v>
      </c>
      <c r="B29" s="498">
        <v>5730.6</v>
      </c>
      <c r="C29" s="498">
        <v>4989.3</v>
      </c>
      <c r="D29" s="564">
        <v>0</v>
      </c>
      <c r="E29" s="498">
        <v>4528.1</v>
      </c>
      <c r="F29" s="564">
        <v>0</v>
      </c>
      <c r="G29" s="564">
        <v>0</v>
      </c>
      <c r="H29" s="564">
        <v>0</v>
      </c>
      <c r="I29" s="564">
        <v>0</v>
      </c>
      <c r="J29" s="564">
        <v>0</v>
      </c>
      <c r="K29" s="564">
        <v>0</v>
      </c>
      <c r="L29" s="564">
        <v>87.8</v>
      </c>
      <c r="M29" s="564">
        <v>0</v>
      </c>
      <c r="N29" s="564">
        <v>0</v>
      </c>
      <c r="O29" s="564">
        <v>6.1</v>
      </c>
      <c r="P29" s="564">
        <v>0</v>
      </c>
      <c r="Q29" s="564">
        <v>0</v>
      </c>
      <c r="R29" s="564">
        <v>0</v>
      </c>
    </row>
    <row r="30" spans="1:18" s="569" customFormat="1" ht="16.5" customHeight="1">
      <c r="A30" s="65" t="s">
        <v>34</v>
      </c>
      <c r="B30" s="568">
        <f aca="true" t="shared" si="0" ref="B30:R30">SUM(B7:B29)</f>
        <v>180505.4</v>
      </c>
      <c r="C30" s="568">
        <f t="shared" si="0"/>
        <v>145130.8</v>
      </c>
      <c r="D30" s="568">
        <f t="shared" si="0"/>
        <v>40</v>
      </c>
      <c r="E30" s="568">
        <f t="shared" si="0"/>
        <v>122159.6</v>
      </c>
      <c r="F30" s="568">
        <f t="shared" si="0"/>
        <v>0</v>
      </c>
      <c r="G30" s="568">
        <f t="shared" si="0"/>
        <v>1628</v>
      </c>
      <c r="H30" s="568">
        <f t="shared" si="0"/>
        <v>0</v>
      </c>
      <c r="I30" s="568">
        <f t="shared" si="0"/>
        <v>4120.199999999999</v>
      </c>
      <c r="J30" s="568">
        <f t="shared" si="0"/>
        <v>43.2</v>
      </c>
      <c r="K30" s="568">
        <f t="shared" si="0"/>
        <v>113</v>
      </c>
      <c r="L30" s="568">
        <f t="shared" si="0"/>
        <v>6024.799999999999</v>
      </c>
      <c r="M30" s="568">
        <f t="shared" si="0"/>
        <v>0</v>
      </c>
      <c r="N30" s="568">
        <f t="shared" si="0"/>
        <v>0</v>
      </c>
      <c r="O30" s="568">
        <f t="shared" si="0"/>
        <v>720.8900000000001</v>
      </c>
      <c r="P30" s="568">
        <f t="shared" si="0"/>
        <v>0</v>
      </c>
      <c r="Q30" s="568">
        <f t="shared" si="0"/>
        <v>694.0999999999999</v>
      </c>
      <c r="R30" s="568">
        <f t="shared" si="0"/>
        <v>0</v>
      </c>
    </row>
    <row r="31" spans="1:18" s="569" customFormat="1" ht="16.5" customHeight="1">
      <c r="A31" s="55" t="s">
        <v>35</v>
      </c>
      <c r="B31" s="589"/>
      <c r="C31" s="589"/>
      <c r="D31" s="570"/>
      <c r="E31" s="589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1"/>
    </row>
    <row r="32" spans="1:18" s="569" customFormat="1" ht="12.75">
      <c r="A32" s="58" t="s">
        <v>36</v>
      </c>
      <c r="B32" s="572">
        <v>2797.2</v>
      </c>
      <c r="C32" s="572">
        <v>2258.8</v>
      </c>
      <c r="D32" s="572">
        <v>0</v>
      </c>
      <c r="E32" s="572">
        <v>1837.1</v>
      </c>
      <c r="F32" s="572">
        <v>0</v>
      </c>
      <c r="G32" s="572">
        <v>0</v>
      </c>
      <c r="H32" s="572">
        <v>0</v>
      </c>
      <c r="I32" s="572">
        <v>0</v>
      </c>
      <c r="J32" s="572">
        <v>0</v>
      </c>
      <c r="K32" s="572">
        <v>0</v>
      </c>
      <c r="L32" s="572">
        <v>5</v>
      </c>
      <c r="M32" s="572">
        <v>0</v>
      </c>
      <c r="N32" s="572">
        <v>0</v>
      </c>
      <c r="O32" s="572">
        <v>0</v>
      </c>
      <c r="P32" s="572">
        <v>0</v>
      </c>
      <c r="Q32" s="572">
        <v>0</v>
      </c>
      <c r="R32" s="572">
        <v>0</v>
      </c>
    </row>
    <row r="33" spans="1:18" s="569" customFormat="1" ht="12.75">
      <c r="A33" s="58" t="s">
        <v>37</v>
      </c>
      <c r="B33" s="572">
        <v>3803.7</v>
      </c>
      <c r="C33" s="572">
        <v>3411.6</v>
      </c>
      <c r="D33" s="572">
        <v>0</v>
      </c>
      <c r="E33" s="572">
        <v>2392.2</v>
      </c>
      <c r="F33" s="572">
        <v>0</v>
      </c>
      <c r="G33" s="572">
        <v>0</v>
      </c>
      <c r="H33" s="572">
        <v>0</v>
      </c>
      <c r="I33" s="572">
        <v>0</v>
      </c>
      <c r="J33" s="572">
        <v>0</v>
      </c>
      <c r="K33" s="572">
        <v>0</v>
      </c>
      <c r="L33" s="572">
        <v>272.7</v>
      </c>
      <c r="M33" s="572">
        <v>0</v>
      </c>
      <c r="N33" s="572">
        <v>0</v>
      </c>
      <c r="O33" s="572">
        <v>0</v>
      </c>
      <c r="P33" s="572">
        <v>0</v>
      </c>
      <c r="Q33" s="572">
        <v>0</v>
      </c>
      <c r="R33" s="572">
        <v>0</v>
      </c>
    </row>
    <row r="34" spans="1:18" s="569" customFormat="1" ht="12.75">
      <c r="A34" s="58" t="s">
        <v>38</v>
      </c>
      <c r="B34" s="528">
        <v>27517.9</v>
      </c>
      <c r="C34" s="531">
        <v>20966.6</v>
      </c>
      <c r="D34" s="572">
        <v>0</v>
      </c>
      <c r="E34" s="528">
        <v>18597.3</v>
      </c>
      <c r="F34" s="572">
        <v>0</v>
      </c>
      <c r="G34" s="572">
        <v>0</v>
      </c>
      <c r="H34" s="572">
        <v>0</v>
      </c>
      <c r="I34" s="572">
        <v>481.9</v>
      </c>
      <c r="J34" s="572">
        <v>0</v>
      </c>
      <c r="K34" s="572">
        <v>11.6</v>
      </c>
      <c r="L34" s="572">
        <v>2524.2</v>
      </c>
      <c r="M34" s="572">
        <v>0</v>
      </c>
      <c r="N34" s="572">
        <v>0</v>
      </c>
      <c r="O34" s="572">
        <v>0</v>
      </c>
      <c r="P34" s="572">
        <v>0</v>
      </c>
      <c r="Q34" s="572">
        <v>0</v>
      </c>
      <c r="R34" s="572">
        <v>0</v>
      </c>
    </row>
    <row r="35" spans="1:18" s="569" customFormat="1" ht="15" customHeight="1">
      <c r="A35" s="58" t="s">
        <v>39</v>
      </c>
      <c r="B35" s="530">
        <v>4845.5</v>
      </c>
      <c r="C35" s="530">
        <v>3857.3</v>
      </c>
      <c r="D35" s="573">
        <v>0</v>
      </c>
      <c r="E35" s="574">
        <v>2922</v>
      </c>
      <c r="F35" s="572">
        <v>0</v>
      </c>
      <c r="G35" s="572">
        <v>0</v>
      </c>
      <c r="H35" s="572">
        <v>0</v>
      </c>
      <c r="I35" s="572">
        <v>0</v>
      </c>
      <c r="J35" s="572">
        <v>0</v>
      </c>
      <c r="K35" s="572">
        <v>0</v>
      </c>
      <c r="L35" s="572">
        <v>70.8</v>
      </c>
      <c r="M35" s="572">
        <v>0</v>
      </c>
      <c r="N35" s="572">
        <v>0</v>
      </c>
      <c r="O35" s="572">
        <v>0</v>
      </c>
      <c r="P35" s="572">
        <v>0</v>
      </c>
      <c r="Q35" s="572">
        <v>72.7</v>
      </c>
      <c r="R35" s="572">
        <v>0</v>
      </c>
    </row>
    <row r="36" spans="1:18" s="569" customFormat="1" ht="13.5" customHeight="1">
      <c r="A36" s="58" t="s">
        <v>40</v>
      </c>
      <c r="B36" s="530">
        <v>5850.6</v>
      </c>
      <c r="C36" s="531">
        <v>4850.1</v>
      </c>
      <c r="D36" s="574">
        <v>0</v>
      </c>
      <c r="E36" s="531">
        <v>3558.8</v>
      </c>
      <c r="F36" s="572">
        <v>0</v>
      </c>
      <c r="G36" s="572">
        <v>0</v>
      </c>
      <c r="H36" s="572">
        <v>0</v>
      </c>
      <c r="I36" s="572">
        <v>5.5</v>
      </c>
      <c r="J36" s="572">
        <v>0</v>
      </c>
      <c r="K36" s="572">
        <v>0</v>
      </c>
      <c r="L36" s="574">
        <v>312.7</v>
      </c>
      <c r="M36" s="574">
        <v>0</v>
      </c>
      <c r="N36" s="572">
        <v>0</v>
      </c>
      <c r="O36" s="572">
        <v>0</v>
      </c>
      <c r="P36" s="572">
        <v>0</v>
      </c>
      <c r="Q36" s="572">
        <v>13.5</v>
      </c>
      <c r="R36" s="572">
        <v>0</v>
      </c>
    </row>
    <row r="37" spans="1:18" s="569" customFormat="1" ht="15" customHeight="1">
      <c r="A37" s="58" t="s">
        <v>41</v>
      </c>
      <c r="B37" s="530">
        <v>55904.6</v>
      </c>
      <c r="C37" s="528">
        <v>40131.3</v>
      </c>
      <c r="D37" s="572">
        <v>10.3</v>
      </c>
      <c r="E37" s="528">
        <v>28577.75</v>
      </c>
      <c r="F37" s="572">
        <v>0</v>
      </c>
      <c r="G37" s="572">
        <v>5441</v>
      </c>
      <c r="H37" s="572">
        <v>0</v>
      </c>
      <c r="I37" s="572">
        <v>459.5</v>
      </c>
      <c r="J37" s="572">
        <v>39.2</v>
      </c>
      <c r="K37" s="572">
        <v>144.4</v>
      </c>
      <c r="L37" s="573">
        <v>3731.3</v>
      </c>
      <c r="M37" s="573">
        <v>0</v>
      </c>
      <c r="N37" s="573">
        <v>0</v>
      </c>
      <c r="O37" s="572">
        <v>188</v>
      </c>
      <c r="P37" s="572">
        <v>44.6</v>
      </c>
      <c r="Q37" s="572">
        <v>0</v>
      </c>
      <c r="R37" s="572">
        <v>0</v>
      </c>
    </row>
    <row r="38" spans="1:18" s="569" customFormat="1" ht="12.75">
      <c r="A38" s="58" t="s">
        <v>42</v>
      </c>
      <c r="B38" s="528">
        <v>3756.2</v>
      </c>
      <c r="C38" s="528">
        <v>3576.6</v>
      </c>
      <c r="D38" s="572">
        <v>0</v>
      </c>
      <c r="E38" s="528">
        <v>2922.1</v>
      </c>
      <c r="F38" s="572">
        <v>0</v>
      </c>
      <c r="G38" s="572">
        <v>0</v>
      </c>
      <c r="H38" s="572">
        <v>0</v>
      </c>
      <c r="I38" s="572">
        <v>0</v>
      </c>
      <c r="J38" s="572">
        <v>0</v>
      </c>
      <c r="K38" s="572">
        <v>0</v>
      </c>
      <c r="L38" s="572">
        <v>172</v>
      </c>
      <c r="M38" s="572">
        <v>0</v>
      </c>
      <c r="N38" s="572">
        <v>0</v>
      </c>
      <c r="O38" s="572">
        <v>7.6</v>
      </c>
      <c r="P38" s="572">
        <v>7.6</v>
      </c>
      <c r="Q38" s="572">
        <v>0</v>
      </c>
      <c r="R38" s="572">
        <v>0</v>
      </c>
    </row>
    <row r="39" spans="1:18" s="569" customFormat="1" ht="16.5" customHeight="1">
      <c r="A39" s="30" t="s">
        <v>43</v>
      </c>
      <c r="B39" s="575">
        <f aca="true" t="shared" si="1" ref="B39:R39">SUM(B32:B38)</f>
        <v>104475.7</v>
      </c>
      <c r="C39" s="575">
        <f t="shared" si="1"/>
        <v>79052.3</v>
      </c>
      <c r="D39" s="575">
        <f t="shared" si="1"/>
        <v>10.3</v>
      </c>
      <c r="E39" s="575">
        <f t="shared" si="1"/>
        <v>60807.25</v>
      </c>
      <c r="F39" s="575">
        <f t="shared" si="1"/>
        <v>0</v>
      </c>
      <c r="G39" s="575">
        <f t="shared" si="1"/>
        <v>5441</v>
      </c>
      <c r="H39" s="575">
        <f t="shared" si="1"/>
        <v>0</v>
      </c>
      <c r="I39" s="575">
        <f t="shared" si="1"/>
        <v>946.9</v>
      </c>
      <c r="J39" s="575">
        <f t="shared" si="1"/>
        <v>39.2</v>
      </c>
      <c r="K39" s="575">
        <f t="shared" si="1"/>
        <v>156</v>
      </c>
      <c r="L39" s="575">
        <f t="shared" si="1"/>
        <v>7088.7</v>
      </c>
      <c r="M39" s="575">
        <f t="shared" si="1"/>
        <v>0</v>
      </c>
      <c r="N39" s="575">
        <f t="shared" si="1"/>
        <v>0</v>
      </c>
      <c r="O39" s="575">
        <f t="shared" si="1"/>
        <v>195.6</v>
      </c>
      <c r="P39" s="575">
        <f t="shared" si="1"/>
        <v>52.2</v>
      </c>
      <c r="Q39" s="575">
        <f t="shared" si="1"/>
        <v>86.2</v>
      </c>
      <c r="R39" s="575">
        <f t="shared" si="1"/>
        <v>0</v>
      </c>
    </row>
    <row r="40" spans="1:18" s="569" customFormat="1" ht="32.25" customHeight="1">
      <c r="A40" s="30" t="s">
        <v>44</v>
      </c>
      <c r="B40" s="590">
        <f aca="true" t="shared" si="2" ref="B40:R40">B30+B39</f>
        <v>284981.1</v>
      </c>
      <c r="C40" s="590">
        <f t="shared" si="2"/>
        <v>224183.09999999998</v>
      </c>
      <c r="D40" s="590">
        <f t="shared" si="2"/>
        <v>50.3</v>
      </c>
      <c r="E40" s="590">
        <f t="shared" si="2"/>
        <v>182966.85</v>
      </c>
      <c r="F40" s="576">
        <f t="shared" si="2"/>
        <v>0</v>
      </c>
      <c r="G40" s="576">
        <f t="shared" si="2"/>
        <v>7069</v>
      </c>
      <c r="H40" s="576">
        <f t="shared" si="2"/>
        <v>0</v>
      </c>
      <c r="I40" s="576">
        <f t="shared" si="2"/>
        <v>5067.0999999999985</v>
      </c>
      <c r="J40" s="576">
        <f t="shared" si="2"/>
        <v>82.4</v>
      </c>
      <c r="K40" s="576">
        <f t="shared" si="2"/>
        <v>269</v>
      </c>
      <c r="L40" s="576">
        <f t="shared" si="2"/>
        <v>13113.5</v>
      </c>
      <c r="M40" s="576">
        <f t="shared" si="2"/>
        <v>0</v>
      </c>
      <c r="N40" s="576">
        <f t="shared" si="2"/>
        <v>0</v>
      </c>
      <c r="O40" s="576">
        <f t="shared" si="2"/>
        <v>916.4900000000001</v>
      </c>
      <c r="P40" s="576">
        <f t="shared" si="2"/>
        <v>52.2</v>
      </c>
      <c r="Q40" s="576">
        <f t="shared" si="2"/>
        <v>780.3</v>
      </c>
      <c r="R40" s="576">
        <f t="shared" si="2"/>
        <v>0</v>
      </c>
    </row>
    <row r="41" spans="1:18" s="569" customFormat="1" ht="16.5" customHeight="1">
      <c r="A41" s="34" t="s">
        <v>45</v>
      </c>
      <c r="B41" s="589"/>
      <c r="C41" s="589"/>
      <c r="D41" s="570"/>
      <c r="E41" s="589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1"/>
    </row>
    <row r="42" spans="1:18" s="569" customFormat="1" ht="12.75">
      <c r="A42" s="50" t="s">
        <v>46</v>
      </c>
      <c r="B42" s="528">
        <v>54301.8</v>
      </c>
      <c r="C42" s="528">
        <v>40432.7</v>
      </c>
      <c r="D42" s="572">
        <v>221.3</v>
      </c>
      <c r="E42" s="528">
        <v>33958.6</v>
      </c>
      <c r="F42" s="572">
        <v>221.3</v>
      </c>
      <c r="G42" s="572">
        <v>0</v>
      </c>
      <c r="H42" s="572">
        <v>0</v>
      </c>
      <c r="I42" s="572">
        <v>436.9</v>
      </c>
      <c r="J42" s="572">
        <v>0</v>
      </c>
      <c r="K42" s="572">
        <v>365</v>
      </c>
      <c r="L42" s="572">
        <v>1559.9</v>
      </c>
      <c r="M42" s="572">
        <v>274.9</v>
      </c>
      <c r="N42" s="572">
        <v>0</v>
      </c>
      <c r="O42" s="572">
        <v>304.1</v>
      </c>
      <c r="P42" s="572">
        <v>0</v>
      </c>
      <c r="Q42" s="572">
        <v>0</v>
      </c>
      <c r="R42" s="572">
        <v>0</v>
      </c>
    </row>
    <row r="43" spans="1:18" s="569" customFormat="1" ht="12.75">
      <c r="A43" s="50" t="s">
        <v>47</v>
      </c>
      <c r="B43" s="528">
        <v>18707.4</v>
      </c>
      <c r="C43" s="528">
        <v>17109.9</v>
      </c>
      <c r="D43" s="572">
        <v>0</v>
      </c>
      <c r="E43" s="572">
        <v>13811</v>
      </c>
      <c r="F43" s="572">
        <v>0</v>
      </c>
      <c r="G43" s="572">
        <v>0</v>
      </c>
      <c r="H43" s="572">
        <v>0</v>
      </c>
      <c r="I43" s="572">
        <v>239.9</v>
      </c>
      <c r="J43" s="572">
        <v>0</v>
      </c>
      <c r="K43" s="572">
        <v>209.9</v>
      </c>
      <c r="L43" s="572">
        <v>240</v>
      </c>
      <c r="M43" s="572">
        <v>0</v>
      </c>
      <c r="N43" s="572">
        <v>0</v>
      </c>
      <c r="O43" s="572">
        <v>0</v>
      </c>
      <c r="P43" s="572">
        <v>0</v>
      </c>
      <c r="Q43" s="572">
        <v>0</v>
      </c>
      <c r="R43" s="572">
        <v>0</v>
      </c>
    </row>
    <row r="44" spans="1:18" s="569" customFormat="1" ht="15.75" customHeight="1">
      <c r="A44" s="50" t="s">
        <v>48</v>
      </c>
      <c r="B44" s="572">
        <v>4802.6</v>
      </c>
      <c r="C44" s="572">
        <v>4203.6</v>
      </c>
      <c r="D44" s="572">
        <v>0</v>
      </c>
      <c r="E44" s="572">
        <v>3703.7</v>
      </c>
      <c r="F44" s="572">
        <v>0</v>
      </c>
      <c r="G44" s="572">
        <v>0</v>
      </c>
      <c r="H44" s="572">
        <v>0</v>
      </c>
      <c r="I44" s="572">
        <v>0</v>
      </c>
      <c r="J44" s="572">
        <v>0</v>
      </c>
      <c r="K44" s="572">
        <v>0</v>
      </c>
      <c r="L44" s="572">
        <v>0</v>
      </c>
      <c r="M44" s="572">
        <v>0</v>
      </c>
      <c r="N44" s="572">
        <v>0</v>
      </c>
      <c r="O44" s="572">
        <v>0</v>
      </c>
      <c r="P44" s="572">
        <v>0</v>
      </c>
      <c r="Q44" s="572">
        <v>0</v>
      </c>
      <c r="R44" s="572">
        <v>0</v>
      </c>
    </row>
    <row r="45" spans="1:18" s="569" customFormat="1" ht="32.25" customHeight="1">
      <c r="A45" s="52" t="s">
        <v>49</v>
      </c>
      <c r="B45" s="590">
        <f aca="true" t="shared" si="3" ref="B45:R45">SUM(B42:B44)</f>
        <v>77811.8</v>
      </c>
      <c r="C45" s="590">
        <f t="shared" si="3"/>
        <v>61746.2</v>
      </c>
      <c r="D45" s="576">
        <f t="shared" si="3"/>
        <v>221.3</v>
      </c>
      <c r="E45" s="590">
        <f t="shared" si="3"/>
        <v>51473.3</v>
      </c>
      <c r="F45" s="590">
        <f t="shared" si="3"/>
        <v>221.3</v>
      </c>
      <c r="G45" s="576">
        <f t="shared" si="3"/>
        <v>0</v>
      </c>
      <c r="H45" s="576">
        <f t="shared" si="3"/>
        <v>0</v>
      </c>
      <c r="I45" s="576">
        <f t="shared" si="3"/>
        <v>676.8</v>
      </c>
      <c r="J45" s="576">
        <f t="shared" si="3"/>
        <v>0</v>
      </c>
      <c r="K45" s="576">
        <f t="shared" si="3"/>
        <v>574.9</v>
      </c>
      <c r="L45" s="576">
        <f t="shared" si="3"/>
        <v>1799.9</v>
      </c>
      <c r="M45" s="576">
        <f t="shared" si="3"/>
        <v>274.9</v>
      </c>
      <c r="N45" s="576">
        <f t="shared" si="3"/>
        <v>0</v>
      </c>
      <c r="O45" s="576">
        <f t="shared" si="3"/>
        <v>304.1</v>
      </c>
      <c r="P45" s="576">
        <f t="shared" si="3"/>
        <v>0</v>
      </c>
      <c r="Q45" s="576">
        <f t="shared" si="3"/>
        <v>0</v>
      </c>
      <c r="R45" s="576">
        <f t="shared" si="3"/>
        <v>0</v>
      </c>
    </row>
    <row r="46" spans="1:18" s="569" customFormat="1" ht="19.5" customHeight="1">
      <c r="A46" s="53" t="s">
        <v>50</v>
      </c>
      <c r="B46" s="577">
        <f aca="true" t="shared" si="4" ref="B46:R46">SUM(B30+B39+B45)</f>
        <v>362792.89999999997</v>
      </c>
      <c r="C46" s="577">
        <f t="shared" si="4"/>
        <v>285929.3</v>
      </c>
      <c r="D46" s="577">
        <f t="shared" si="4"/>
        <v>271.6</v>
      </c>
      <c r="E46" s="577">
        <f t="shared" si="4"/>
        <v>234440.15000000002</v>
      </c>
      <c r="F46" s="577">
        <f t="shared" si="4"/>
        <v>221.3</v>
      </c>
      <c r="G46" s="577">
        <f t="shared" si="4"/>
        <v>7069</v>
      </c>
      <c r="H46" s="577">
        <f t="shared" si="4"/>
        <v>0</v>
      </c>
      <c r="I46" s="577">
        <f t="shared" si="4"/>
        <v>5743.899999999999</v>
      </c>
      <c r="J46" s="577">
        <f t="shared" si="4"/>
        <v>82.4</v>
      </c>
      <c r="K46" s="577">
        <f t="shared" si="4"/>
        <v>843.9</v>
      </c>
      <c r="L46" s="577">
        <f t="shared" si="4"/>
        <v>14913.4</v>
      </c>
      <c r="M46" s="577">
        <f t="shared" si="4"/>
        <v>274.9</v>
      </c>
      <c r="N46" s="577">
        <f t="shared" si="4"/>
        <v>0</v>
      </c>
      <c r="O46" s="577">
        <f t="shared" si="4"/>
        <v>1220.5900000000001</v>
      </c>
      <c r="P46" s="577">
        <f t="shared" si="4"/>
        <v>52.2</v>
      </c>
      <c r="Q46" s="577">
        <f t="shared" si="4"/>
        <v>780.3</v>
      </c>
      <c r="R46" s="577">
        <f t="shared" si="4"/>
        <v>0</v>
      </c>
    </row>
    <row r="47" ht="12.75">
      <c r="A47"/>
    </row>
  </sheetData>
  <sheetProtection selectLockedCells="1" selectUnlockedCells="1"/>
  <mergeCells count="11">
    <mergeCell ref="A1:R1"/>
    <mergeCell ref="A2:A5"/>
    <mergeCell ref="B2:R2"/>
    <mergeCell ref="B3:B5"/>
    <mergeCell ref="C3:R3"/>
    <mergeCell ref="C4:F4"/>
    <mergeCell ref="G4:H4"/>
    <mergeCell ref="I4:K4"/>
    <mergeCell ref="L4:N4"/>
    <mergeCell ref="O4:P4"/>
    <mergeCell ref="Q4:R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="89" zoomScaleNormal="89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28" sqref="Y28"/>
    </sheetView>
  </sheetViews>
  <sheetFormatPr defaultColWidth="9.140625" defaultRowHeight="12.75"/>
  <cols>
    <col min="1" max="1" width="21.28125" style="2" customWidth="1"/>
    <col min="2" max="4" width="4.421875" style="2" customWidth="1"/>
    <col min="5" max="7" width="5.421875" style="2" customWidth="1"/>
    <col min="8" max="11" width="4.7109375" style="2" customWidth="1"/>
    <col min="12" max="14" width="5.00390625" style="2" customWidth="1"/>
    <col min="15" max="16" width="5.28125" style="2" customWidth="1"/>
    <col min="17" max="17" width="5.00390625" style="2" customWidth="1"/>
    <col min="18" max="19" width="0" style="2" hidden="1" customWidth="1"/>
    <col min="20" max="16384" width="9.140625" style="2" customWidth="1"/>
  </cols>
  <sheetData>
    <row r="1" spans="1:17" s="4" customFormat="1" ht="17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6" customFormat="1" ht="12" customHeight="1">
      <c r="A2" s="5" t="s">
        <v>2</v>
      </c>
      <c r="B2" s="5" t="s">
        <v>3</v>
      </c>
      <c r="C2" s="5"/>
      <c r="D2" s="5"/>
      <c r="E2" s="5" t="s">
        <v>4</v>
      </c>
      <c r="F2" s="5"/>
      <c r="G2" s="5"/>
      <c r="H2" s="5"/>
      <c r="I2" s="5" t="s">
        <v>5</v>
      </c>
      <c r="J2" s="5"/>
      <c r="K2" s="5"/>
      <c r="L2" s="5"/>
      <c r="M2" s="5"/>
      <c r="N2" s="5"/>
      <c r="O2" s="5" t="s">
        <v>6</v>
      </c>
      <c r="P2" s="5"/>
      <c r="Q2" s="5"/>
    </row>
    <row r="3" spans="1:17" s="6" customFormat="1" ht="42.75" customHeight="1">
      <c r="A3" s="5"/>
      <c r="B3" s="5"/>
      <c r="C3" s="5"/>
      <c r="D3" s="5"/>
      <c r="E3" s="5"/>
      <c r="F3" s="5"/>
      <c r="G3" s="5"/>
      <c r="H3" s="5"/>
      <c r="I3" s="5" t="s">
        <v>7</v>
      </c>
      <c r="J3" s="5"/>
      <c r="K3" s="5"/>
      <c r="L3" s="5" t="s">
        <v>8</v>
      </c>
      <c r="M3" s="5"/>
      <c r="N3" s="5"/>
      <c r="O3" s="5"/>
      <c r="P3" s="5"/>
      <c r="Q3" s="5"/>
    </row>
    <row r="4" spans="1:17" s="6" customFormat="1" ht="15.75" customHeight="1">
      <c r="A4" s="5"/>
      <c r="B4" s="5">
        <v>2018</v>
      </c>
      <c r="C4" s="5">
        <v>2019</v>
      </c>
      <c r="D4" s="5">
        <v>2020</v>
      </c>
      <c r="E4" s="5">
        <v>2018</v>
      </c>
      <c r="F4" s="5">
        <v>2019</v>
      </c>
      <c r="G4" s="5">
        <v>2020</v>
      </c>
      <c r="H4" s="5" t="s">
        <v>9</v>
      </c>
      <c r="I4" s="7">
        <v>2018</v>
      </c>
      <c r="J4" s="7">
        <v>2019</v>
      </c>
      <c r="K4" s="7">
        <v>2020</v>
      </c>
      <c r="L4" s="7">
        <v>2018</v>
      </c>
      <c r="M4" s="7">
        <v>2019</v>
      </c>
      <c r="N4" s="7">
        <v>2020</v>
      </c>
      <c r="O4" s="5">
        <v>2018</v>
      </c>
      <c r="P4" s="5">
        <v>2019</v>
      </c>
      <c r="Q4" s="5">
        <v>2020</v>
      </c>
    </row>
    <row r="5" spans="1:17" s="6" customFormat="1" ht="16.5" customHeight="1">
      <c r="A5" s="8" t="s">
        <v>10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s="6" customFormat="1" ht="12.75">
      <c r="A6" s="13" t="s">
        <v>11</v>
      </c>
      <c r="B6" s="14">
        <v>1</v>
      </c>
      <c r="C6" s="14">
        <v>1</v>
      </c>
      <c r="D6" s="14">
        <v>1</v>
      </c>
      <c r="E6" s="15">
        <v>16</v>
      </c>
      <c r="F6" s="15">
        <v>16</v>
      </c>
      <c r="G6" s="15">
        <v>16</v>
      </c>
      <c r="H6" s="15">
        <f aca="true" t="shared" si="0" ref="H6:H29">G6-E6</f>
        <v>0</v>
      </c>
      <c r="I6" s="16">
        <v>0</v>
      </c>
      <c r="J6" s="16">
        <v>0</v>
      </c>
      <c r="K6" s="16">
        <v>0</v>
      </c>
      <c r="L6" s="15">
        <v>16</v>
      </c>
      <c r="M6" s="15">
        <v>16</v>
      </c>
      <c r="N6" s="15">
        <v>16</v>
      </c>
      <c r="O6" s="15">
        <v>6</v>
      </c>
      <c r="P6" s="17">
        <v>6</v>
      </c>
      <c r="Q6" s="18">
        <v>6</v>
      </c>
    </row>
    <row r="7" spans="1:17" s="6" customFormat="1" ht="12.75">
      <c r="A7" s="13" t="s">
        <v>12</v>
      </c>
      <c r="B7" s="14">
        <v>1</v>
      </c>
      <c r="C7" s="14">
        <v>1</v>
      </c>
      <c r="D7" s="14">
        <v>1</v>
      </c>
      <c r="E7" s="15">
        <v>14</v>
      </c>
      <c r="F7" s="15">
        <v>14</v>
      </c>
      <c r="G7" s="19">
        <v>14</v>
      </c>
      <c r="H7" s="15">
        <f t="shared" si="0"/>
        <v>0</v>
      </c>
      <c r="I7" s="16">
        <v>0</v>
      </c>
      <c r="J7" s="16">
        <v>0</v>
      </c>
      <c r="K7" s="16">
        <v>0</v>
      </c>
      <c r="L7" s="15">
        <v>14</v>
      </c>
      <c r="M7" s="15">
        <v>14</v>
      </c>
      <c r="N7" s="19">
        <v>14</v>
      </c>
      <c r="O7" s="15">
        <v>6</v>
      </c>
      <c r="P7" s="17">
        <v>6</v>
      </c>
      <c r="Q7" s="18">
        <v>6</v>
      </c>
    </row>
    <row r="8" spans="1:24" s="6" customFormat="1" ht="12.75">
      <c r="A8" s="13" t="s">
        <v>13</v>
      </c>
      <c r="B8" s="14">
        <v>1</v>
      </c>
      <c r="C8" s="14">
        <v>1</v>
      </c>
      <c r="D8" s="14">
        <v>1</v>
      </c>
      <c r="E8" s="15">
        <v>18</v>
      </c>
      <c r="F8" s="15">
        <v>18</v>
      </c>
      <c r="G8" s="15">
        <v>18</v>
      </c>
      <c r="H8" s="15">
        <f t="shared" si="0"/>
        <v>0</v>
      </c>
      <c r="I8" s="15">
        <v>3</v>
      </c>
      <c r="J8" s="15">
        <v>3</v>
      </c>
      <c r="K8" s="15">
        <v>3</v>
      </c>
      <c r="L8" s="15">
        <v>15</v>
      </c>
      <c r="M8" s="15">
        <v>15</v>
      </c>
      <c r="N8" s="15">
        <v>15</v>
      </c>
      <c r="O8" s="15">
        <v>6</v>
      </c>
      <c r="P8" s="17">
        <v>7</v>
      </c>
      <c r="Q8" s="18">
        <v>7</v>
      </c>
      <c r="X8" s="20"/>
    </row>
    <row r="9" spans="1:17" s="6" customFormat="1" ht="12.75">
      <c r="A9" s="13" t="s">
        <v>14</v>
      </c>
      <c r="B9" s="14">
        <v>1</v>
      </c>
      <c r="C9" s="14">
        <v>1</v>
      </c>
      <c r="D9" s="14">
        <v>1</v>
      </c>
      <c r="E9" s="15">
        <v>16</v>
      </c>
      <c r="F9" s="15">
        <v>16</v>
      </c>
      <c r="G9" s="15">
        <v>16</v>
      </c>
      <c r="H9" s="15">
        <f t="shared" si="0"/>
        <v>0</v>
      </c>
      <c r="I9" s="15">
        <v>3</v>
      </c>
      <c r="J9" s="15">
        <v>3</v>
      </c>
      <c r="K9" s="15">
        <v>3</v>
      </c>
      <c r="L9" s="15">
        <v>13</v>
      </c>
      <c r="M9" s="15">
        <v>13</v>
      </c>
      <c r="N9" s="15">
        <v>13</v>
      </c>
      <c r="O9" s="15">
        <v>4</v>
      </c>
      <c r="P9" s="17">
        <v>4</v>
      </c>
      <c r="Q9" s="18">
        <v>5</v>
      </c>
    </row>
    <row r="10" spans="1:17" s="6" customFormat="1" ht="12.75">
      <c r="A10" s="13" t="s">
        <v>15</v>
      </c>
      <c r="B10" s="21">
        <v>1</v>
      </c>
      <c r="C10" s="21">
        <v>1</v>
      </c>
      <c r="D10" s="21">
        <v>1</v>
      </c>
      <c r="E10" s="22">
        <v>21</v>
      </c>
      <c r="F10" s="22">
        <v>21</v>
      </c>
      <c r="G10" s="22">
        <v>21</v>
      </c>
      <c r="H10" s="15">
        <f t="shared" si="0"/>
        <v>0</v>
      </c>
      <c r="I10" s="22">
        <v>1</v>
      </c>
      <c r="J10" s="15">
        <v>1</v>
      </c>
      <c r="K10" s="15">
        <v>1</v>
      </c>
      <c r="L10" s="22">
        <v>20</v>
      </c>
      <c r="M10" s="22">
        <v>20</v>
      </c>
      <c r="N10" s="22">
        <v>20</v>
      </c>
      <c r="O10" s="22">
        <v>5</v>
      </c>
      <c r="P10" s="23">
        <v>5</v>
      </c>
      <c r="Q10" s="18">
        <v>5</v>
      </c>
    </row>
    <row r="11" spans="1:22" s="6" customFormat="1" ht="12.75">
      <c r="A11" s="13" t="s">
        <v>16</v>
      </c>
      <c r="B11" s="14">
        <v>1</v>
      </c>
      <c r="C11" s="14">
        <v>1</v>
      </c>
      <c r="D11" s="14">
        <v>1</v>
      </c>
      <c r="E11" s="15">
        <v>16</v>
      </c>
      <c r="F11" s="15">
        <v>16</v>
      </c>
      <c r="G11" s="15">
        <v>14</v>
      </c>
      <c r="H11" s="15">
        <f t="shared" si="0"/>
        <v>-2</v>
      </c>
      <c r="I11" s="16">
        <v>1</v>
      </c>
      <c r="J11" s="15">
        <v>1</v>
      </c>
      <c r="K11" s="15">
        <v>0</v>
      </c>
      <c r="L11" s="15">
        <v>15</v>
      </c>
      <c r="M11" s="15">
        <v>15</v>
      </c>
      <c r="N11" s="15">
        <v>14</v>
      </c>
      <c r="O11" s="15">
        <v>5</v>
      </c>
      <c r="P11" s="17">
        <v>5</v>
      </c>
      <c r="Q11" s="18">
        <v>4</v>
      </c>
      <c r="V11" s="20"/>
    </row>
    <row r="12" spans="1:17" s="6" customFormat="1" ht="12.75">
      <c r="A12" s="13" t="s">
        <v>17</v>
      </c>
      <c r="B12" s="14">
        <v>1</v>
      </c>
      <c r="C12" s="14">
        <v>1</v>
      </c>
      <c r="D12" s="14">
        <v>1</v>
      </c>
      <c r="E12" s="15">
        <v>32</v>
      </c>
      <c r="F12" s="15">
        <v>32</v>
      </c>
      <c r="G12" s="15">
        <v>32</v>
      </c>
      <c r="H12" s="15">
        <f t="shared" si="0"/>
        <v>0</v>
      </c>
      <c r="I12" s="16">
        <v>0</v>
      </c>
      <c r="J12" s="16">
        <v>0</v>
      </c>
      <c r="K12" s="16">
        <v>0</v>
      </c>
      <c r="L12" s="15">
        <v>32</v>
      </c>
      <c r="M12" s="15">
        <v>32</v>
      </c>
      <c r="N12" s="15">
        <v>32</v>
      </c>
      <c r="O12" s="15">
        <v>8</v>
      </c>
      <c r="P12" s="17">
        <v>8</v>
      </c>
      <c r="Q12" s="18">
        <v>8</v>
      </c>
    </row>
    <row r="13" spans="1:17" s="6" customFormat="1" ht="12.75">
      <c r="A13" s="13" t="s">
        <v>18</v>
      </c>
      <c r="B13" s="14">
        <v>1</v>
      </c>
      <c r="C13" s="14">
        <v>1</v>
      </c>
      <c r="D13" s="14">
        <v>1</v>
      </c>
      <c r="E13" s="15">
        <v>21</v>
      </c>
      <c r="F13" s="15">
        <v>21</v>
      </c>
      <c r="G13" s="15">
        <v>21</v>
      </c>
      <c r="H13" s="15">
        <f t="shared" si="0"/>
        <v>0</v>
      </c>
      <c r="I13" s="15">
        <v>3</v>
      </c>
      <c r="J13" s="15">
        <v>3</v>
      </c>
      <c r="K13" s="15">
        <v>3</v>
      </c>
      <c r="L13" s="15">
        <v>18</v>
      </c>
      <c r="M13" s="15">
        <v>18</v>
      </c>
      <c r="N13" s="15">
        <v>18</v>
      </c>
      <c r="O13" s="15">
        <v>5</v>
      </c>
      <c r="P13" s="17">
        <v>5</v>
      </c>
      <c r="Q13" s="18">
        <v>5</v>
      </c>
    </row>
    <row r="14" spans="1:24" s="25" customFormat="1" ht="12.75">
      <c r="A14" s="13" t="s">
        <v>19</v>
      </c>
      <c r="B14" s="14">
        <v>1</v>
      </c>
      <c r="C14" s="14">
        <v>1</v>
      </c>
      <c r="D14" s="14">
        <v>1</v>
      </c>
      <c r="E14" s="15">
        <v>19</v>
      </c>
      <c r="F14" s="15">
        <v>19</v>
      </c>
      <c r="G14" s="15">
        <v>19</v>
      </c>
      <c r="H14" s="15">
        <f t="shared" si="0"/>
        <v>0</v>
      </c>
      <c r="I14" s="15">
        <v>1</v>
      </c>
      <c r="J14" s="15">
        <v>1</v>
      </c>
      <c r="K14" s="15">
        <v>1</v>
      </c>
      <c r="L14" s="15">
        <v>18</v>
      </c>
      <c r="M14" s="15">
        <v>18</v>
      </c>
      <c r="N14" s="15">
        <v>18</v>
      </c>
      <c r="O14" s="19">
        <v>4</v>
      </c>
      <c r="P14" s="24">
        <v>4</v>
      </c>
      <c r="Q14" s="18">
        <v>4</v>
      </c>
      <c r="V14" s="26"/>
      <c r="X14" s="26"/>
    </row>
    <row r="15" spans="1:17" s="6" customFormat="1" ht="12.75">
      <c r="A15" s="13" t="s">
        <v>20</v>
      </c>
      <c r="B15" s="14">
        <v>1</v>
      </c>
      <c r="C15" s="14">
        <v>1</v>
      </c>
      <c r="D15" s="14">
        <v>1</v>
      </c>
      <c r="E15" s="15">
        <v>14</v>
      </c>
      <c r="F15" s="15">
        <v>14</v>
      </c>
      <c r="G15" s="15">
        <v>14</v>
      </c>
      <c r="H15" s="15">
        <f t="shared" si="0"/>
        <v>0</v>
      </c>
      <c r="I15" s="15">
        <v>2</v>
      </c>
      <c r="J15" s="15">
        <v>2</v>
      </c>
      <c r="K15" s="15">
        <v>2</v>
      </c>
      <c r="L15" s="15">
        <v>12</v>
      </c>
      <c r="M15" s="15">
        <v>12</v>
      </c>
      <c r="N15" s="15">
        <v>12</v>
      </c>
      <c r="O15" s="15">
        <v>9</v>
      </c>
      <c r="P15" s="17">
        <v>9</v>
      </c>
      <c r="Q15" s="18">
        <v>9</v>
      </c>
    </row>
    <row r="16" spans="1:23" s="6" customFormat="1" ht="12.75">
      <c r="A16" s="13" t="s">
        <v>21</v>
      </c>
      <c r="B16" s="14">
        <v>1</v>
      </c>
      <c r="C16" s="14">
        <v>1</v>
      </c>
      <c r="D16" s="14">
        <v>1</v>
      </c>
      <c r="E16" s="15">
        <v>21</v>
      </c>
      <c r="F16" s="15">
        <v>21</v>
      </c>
      <c r="G16" s="15">
        <v>18</v>
      </c>
      <c r="H16" s="15">
        <f t="shared" si="0"/>
        <v>-3</v>
      </c>
      <c r="I16" s="15">
        <v>2</v>
      </c>
      <c r="J16" s="15">
        <v>2</v>
      </c>
      <c r="K16" s="15">
        <v>2</v>
      </c>
      <c r="L16" s="15">
        <v>19</v>
      </c>
      <c r="M16" s="15">
        <v>19</v>
      </c>
      <c r="N16" s="15">
        <v>16</v>
      </c>
      <c r="O16" s="15">
        <v>6</v>
      </c>
      <c r="P16" s="17">
        <v>6</v>
      </c>
      <c r="Q16" s="18">
        <v>6</v>
      </c>
      <c r="W16" s="20"/>
    </row>
    <row r="17" spans="1:25" s="6" customFormat="1" ht="12.75">
      <c r="A17" s="13" t="s">
        <v>22</v>
      </c>
      <c r="B17" s="14">
        <v>1</v>
      </c>
      <c r="C17" s="14">
        <v>1</v>
      </c>
      <c r="D17" s="14">
        <v>1</v>
      </c>
      <c r="E17" s="15">
        <v>21</v>
      </c>
      <c r="F17" s="15">
        <v>21</v>
      </c>
      <c r="G17" s="15">
        <v>21</v>
      </c>
      <c r="H17" s="15">
        <f t="shared" si="0"/>
        <v>0</v>
      </c>
      <c r="I17" s="15">
        <v>2</v>
      </c>
      <c r="J17" s="15">
        <v>2</v>
      </c>
      <c r="K17" s="15">
        <v>2</v>
      </c>
      <c r="L17" s="15">
        <v>19</v>
      </c>
      <c r="M17" s="15">
        <v>19</v>
      </c>
      <c r="N17" s="15">
        <v>19</v>
      </c>
      <c r="O17" s="15">
        <v>5</v>
      </c>
      <c r="P17" s="17">
        <v>5</v>
      </c>
      <c r="Q17" s="18">
        <v>5</v>
      </c>
      <c r="Y17" s="20"/>
    </row>
    <row r="18" spans="1:23" s="4" customFormat="1" ht="12.75">
      <c r="A18" s="13" t="s">
        <v>23</v>
      </c>
      <c r="B18" s="14">
        <v>1</v>
      </c>
      <c r="C18" s="14">
        <v>1</v>
      </c>
      <c r="D18" s="14">
        <v>1</v>
      </c>
      <c r="E18" s="15">
        <v>25</v>
      </c>
      <c r="F18" s="15">
        <v>25</v>
      </c>
      <c r="G18" s="15">
        <v>23</v>
      </c>
      <c r="H18" s="15">
        <f t="shared" si="0"/>
        <v>-2</v>
      </c>
      <c r="I18" s="16">
        <v>0</v>
      </c>
      <c r="J18" s="16">
        <v>0</v>
      </c>
      <c r="K18" s="16">
        <v>0</v>
      </c>
      <c r="L18" s="15">
        <v>25</v>
      </c>
      <c r="M18" s="15">
        <v>25</v>
      </c>
      <c r="N18" s="15">
        <v>23</v>
      </c>
      <c r="O18" s="15">
        <v>4</v>
      </c>
      <c r="P18" s="17">
        <v>4</v>
      </c>
      <c r="Q18" s="18">
        <v>4</v>
      </c>
      <c r="W18" s="27"/>
    </row>
    <row r="19" spans="1:25" s="4" customFormat="1" ht="12.75">
      <c r="A19" s="13" t="s">
        <v>24</v>
      </c>
      <c r="B19" s="14">
        <v>1</v>
      </c>
      <c r="C19" s="14">
        <v>1</v>
      </c>
      <c r="D19" s="14">
        <v>1</v>
      </c>
      <c r="E19" s="15">
        <v>14</v>
      </c>
      <c r="F19" s="15">
        <v>14</v>
      </c>
      <c r="G19" s="15">
        <v>14</v>
      </c>
      <c r="H19" s="15">
        <f t="shared" si="0"/>
        <v>0</v>
      </c>
      <c r="I19" s="16">
        <v>0</v>
      </c>
      <c r="J19" s="16">
        <v>0</v>
      </c>
      <c r="K19" s="16">
        <v>0</v>
      </c>
      <c r="L19" s="15">
        <v>14</v>
      </c>
      <c r="M19" s="15">
        <v>14</v>
      </c>
      <c r="N19" s="15">
        <v>14</v>
      </c>
      <c r="O19" s="15">
        <v>3</v>
      </c>
      <c r="P19" s="17">
        <v>3</v>
      </c>
      <c r="Q19" s="18">
        <v>3</v>
      </c>
      <c r="Y19" s="27"/>
    </row>
    <row r="20" spans="1:23" s="4" customFormat="1" ht="12.75">
      <c r="A20" s="13" t="s">
        <v>25</v>
      </c>
      <c r="B20" s="14">
        <v>1</v>
      </c>
      <c r="C20" s="14">
        <v>1</v>
      </c>
      <c r="D20" s="14">
        <v>1</v>
      </c>
      <c r="E20" s="15">
        <v>18</v>
      </c>
      <c r="F20" s="15">
        <v>18</v>
      </c>
      <c r="G20" s="15">
        <v>18</v>
      </c>
      <c r="H20" s="15">
        <f t="shared" si="0"/>
        <v>0</v>
      </c>
      <c r="I20" s="16">
        <v>0</v>
      </c>
      <c r="J20" s="16">
        <v>0</v>
      </c>
      <c r="K20" s="16">
        <v>0</v>
      </c>
      <c r="L20" s="15">
        <v>18</v>
      </c>
      <c r="M20" s="15">
        <v>18</v>
      </c>
      <c r="N20" s="15">
        <v>18</v>
      </c>
      <c r="O20" s="15">
        <v>6</v>
      </c>
      <c r="P20" s="17">
        <v>7</v>
      </c>
      <c r="Q20" s="18">
        <v>7</v>
      </c>
      <c r="W20" s="27"/>
    </row>
    <row r="21" spans="1:28" s="4" customFormat="1" ht="12.75">
      <c r="A21" s="13" t="s">
        <v>26</v>
      </c>
      <c r="B21" s="14">
        <v>1</v>
      </c>
      <c r="C21" s="14">
        <v>1</v>
      </c>
      <c r="D21" s="14">
        <v>1</v>
      </c>
      <c r="E21" s="15">
        <v>21</v>
      </c>
      <c r="F21" s="15">
        <v>20</v>
      </c>
      <c r="G21" s="15">
        <v>20</v>
      </c>
      <c r="H21" s="15">
        <f t="shared" si="0"/>
        <v>-1</v>
      </c>
      <c r="I21" s="15">
        <v>2</v>
      </c>
      <c r="J21" s="15">
        <v>2</v>
      </c>
      <c r="K21" s="15">
        <v>2</v>
      </c>
      <c r="L21" s="15">
        <v>19</v>
      </c>
      <c r="M21" s="15">
        <v>18</v>
      </c>
      <c r="N21" s="15">
        <v>18</v>
      </c>
      <c r="O21" s="15">
        <v>7</v>
      </c>
      <c r="P21" s="17">
        <v>7</v>
      </c>
      <c r="Q21" s="18">
        <v>7</v>
      </c>
      <c r="R21"/>
      <c r="S21"/>
      <c r="T21"/>
      <c r="U21"/>
      <c r="V21"/>
      <c r="W21"/>
      <c r="X21"/>
      <c r="Y21" s="28"/>
      <c r="AA21"/>
      <c r="AB21"/>
    </row>
    <row r="22" spans="1:28" ht="12.75">
      <c r="A22" s="13" t="s">
        <v>27</v>
      </c>
      <c r="B22" s="14">
        <v>1</v>
      </c>
      <c r="C22" s="14">
        <v>1</v>
      </c>
      <c r="D22" s="14">
        <v>1</v>
      </c>
      <c r="E22" s="16">
        <v>14</v>
      </c>
      <c r="F22" s="16">
        <v>14</v>
      </c>
      <c r="G22" s="16">
        <v>14</v>
      </c>
      <c r="H22" s="15">
        <f t="shared" si="0"/>
        <v>0</v>
      </c>
      <c r="I22" s="16">
        <v>0</v>
      </c>
      <c r="J22" s="16">
        <v>0</v>
      </c>
      <c r="K22" s="16">
        <v>0</v>
      </c>
      <c r="L22" s="16">
        <v>14</v>
      </c>
      <c r="M22" s="16">
        <v>14</v>
      </c>
      <c r="N22" s="16">
        <v>14</v>
      </c>
      <c r="O22" s="16">
        <v>2</v>
      </c>
      <c r="P22" s="29">
        <v>2</v>
      </c>
      <c r="Q22" s="18">
        <v>2</v>
      </c>
      <c r="R22" s="4"/>
      <c r="S22" s="4"/>
      <c r="T22" s="4"/>
      <c r="U22" s="4"/>
      <c r="V22" s="4"/>
      <c r="W22" s="4"/>
      <c r="X22" s="4"/>
      <c r="Y22" s="4"/>
      <c r="AA22"/>
      <c r="AB22"/>
    </row>
    <row r="23" spans="1:17" ht="12.75">
      <c r="A23" s="13" t="s">
        <v>28</v>
      </c>
      <c r="B23" s="14">
        <v>1</v>
      </c>
      <c r="C23" s="14">
        <v>1</v>
      </c>
      <c r="D23" s="14">
        <v>1</v>
      </c>
      <c r="E23" s="16">
        <v>36</v>
      </c>
      <c r="F23" s="16">
        <v>34</v>
      </c>
      <c r="G23" s="16">
        <v>29</v>
      </c>
      <c r="H23" s="15">
        <f t="shared" si="0"/>
        <v>-7</v>
      </c>
      <c r="I23" s="16">
        <v>1</v>
      </c>
      <c r="J23" s="15">
        <v>1</v>
      </c>
      <c r="K23" s="15">
        <v>1</v>
      </c>
      <c r="L23" s="16">
        <v>35</v>
      </c>
      <c r="M23" s="16">
        <v>33</v>
      </c>
      <c r="N23" s="16">
        <v>28</v>
      </c>
      <c r="O23" s="16">
        <v>5</v>
      </c>
      <c r="P23" s="29">
        <v>5</v>
      </c>
      <c r="Q23" s="18">
        <v>5</v>
      </c>
    </row>
    <row r="24" spans="1:17" ht="12.75">
      <c r="A24" s="13" t="s">
        <v>29</v>
      </c>
      <c r="B24" s="14">
        <v>1</v>
      </c>
      <c r="C24" s="14">
        <v>1</v>
      </c>
      <c r="D24" s="14">
        <v>1</v>
      </c>
      <c r="E24" s="16">
        <v>15</v>
      </c>
      <c r="F24" s="16">
        <v>15</v>
      </c>
      <c r="G24" s="16">
        <v>15</v>
      </c>
      <c r="H24" s="15">
        <f t="shared" si="0"/>
        <v>0</v>
      </c>
      <c r="I24" s="16">
        <v>0</v>
      </c>
      <c r="J24" s="16">
        <v>0</v>
      </c>
      <c r="K24" s="16">
        <v>0</v>
      </c>
      <c r="L24" s="16">
        <v>15</v>
      </c>
      <c r="M24" s="16">
        <v>15</v>
      </c>
      <c r="N24" s="16">
        <v>15</v>
      </c>
      <c r="O24" s="16">
        <v>3</v>
      </c>
      <c r="P24" s="29">
        <v>3</v>
      </c>
      <c r="Q24" s="18">
        <v>3</v>
      </c>
    </row>
    <row r="25" spans="1:17" ht="12.75">
      <c r="A25" s="13" t="s">
        <v>30</v>
      </c>
      <c r="B25" s="14">
        <v>2</v>
      </c>
      <c r="C25" s="14">
        <v>2</v>
      </c>
      <c r="D25" s="14">
        <v>2</v>
      </c>
      <c r="E25" s="16">
        <v>36</v>
      </c>
      <c r="F25" s="16">
        <v>36</v>
      </c>
      <c r="G25" s="16">
        <v>36</v>
      </c>
      <c r="H25" s="15">
        <f t="shared" si="0"/>
        <v>0</v>
      </c>
      <c r="I25" s="16">
        <v>1</v>
      </c>
      <c r="J25" s="15">
        <v>1</v>
      </c>
      <c r="K25" s="15">
        <v>1</v>
      </c>
      <c r="L25" s="16">
        <v>35</v>
      </c>
      <c r="M25" s="16">
        <v>35</v>
      </c>
      <c r="N25" s="16">
        <v>35</v>
      </c>
      <c r="O25" s="16">
        <v>7</v>
      </c>
      <c r="P25" s="29">
        <v>7</v>
      </c>
      <c r="Q25" s="18">
        <v>7</v>
      </c>
    </row>
    <row r="26" spans="1:17" ht="12.75">
      <c r="A26" s="13" t="s">
        <v>31</v>
      </c>
      <c r="B26" s="14">
        <v>1</v>
      </c>
      <c r="C26" s="14">
        <v>1</v>
      </c>
      <c r="D26" s="14">
        <v>1</v>
      </c>
      <c r="E26" s="16">
        <v>19</v>
      </c>
      <c r="F26" s="16">
        <v>19</v>
      </c>
      <c r="G26" s="16">
        <v>19</v>
      </c>
      <c r="H26" s="15">
        <f t="shared" si="0"/>
        <v>0</v>
      </c>
      <c r="I26" s="16">
        <v>2</v>
      </c>
      <c r="J26" s="15">
        <v>2</v>
      </c>
      <c r="K26" s="15">
        <v>2</v>
      </c>
      <c r="L26" s="16">
        <v>17</v>
      </c>
      <c r="M26" s="16">
        <v>17</v>
      </c>
      <c r="N26" s="16">
        <v>17</v>
      </c>
      <c r="O26" s="16">
        <v>4</v>
      </c>
      <c r="P26" s="29">
        <v>4</v>
      </c>
      <c r="Q26" s="18">
        <v>4</v>
      </c>
    </row>
    <row r="27" spans="1:17" ht="12.75">
      <c r="A27" s="13" t="s">
        <v>32</v>
      </c>
      <c r="B27" s="14">
        <v>1</v>
      </c>
      <c r="C27" s="14">
        <v>1</v>
      </c>
      <c r="D27" s="14">
        <v>1</v>
      </c>
      <c r="E27" s="16">
        <v>10</v>
      </c>
      <c r="F27" s="16">
        <v>10</v>
      </c>
      <c r="G27" s="16">
        <v>10</v>
      </c>
      <c r="H27" s="15">
        <f t="shared" si="0"/>
        <v>0</v>
      </c>
      <c r="I27" s="16">
        <v>0</v>
      </c>
      <c r="J27" s="16">
        <v>0</v>
      </c>
      <c r="K27" s="16">
        <v>0</v>
      </c>
      <c r="L27" s="16">
        <v>10</v>
      </c>
      <c r="M27" s="16">
        <v>10</v>
      </c>
      <c r="N27" s="16">
        <v>10</v>
      </c>
      <c r="O27" s="16">
        <v>3</v>
      </c>
      <c r="P27" s="29">
        <v>3</v>
      </c>
      <c r="Q27" s="18">
        <v>3</v>
      </c>
    </row>
    <row r="28" spans="1:17" ht="12.75">
      <c r="A28" s="13" t="s">
        <v>33</v>
      </c>
      <c r="B28" s="14">
        <v>1</v>
      </c>
      <c r="C28" s="14">
        <v>1</v>
      </c>
      <c r="D28" s="14">
        <v>1</v>
      </c>
      <c r="E28" s="16">
        <v>13</v>
      </c>
      <c r="F28" s="16">
        <v>13</v>
      </c>
      <c r="G28" s="16">
        <v>13</v>
      </c>
      <c r="H28" s="15">
        <f t="shared" si="0"/>
        <v>0</v>
      </c>
      <c r="I28" s="16">
        <v>2</v>
      </c>
      <c r="J28" s="15">
        <v>2</v>
      </c>
      <c r="K28" s="15">
        <v>2</v>
      </c>
      <c r="L28" s="16">
        <v>11</v>
      </c>
      <c r="M28" s="16">
        <v>11</v>
      </c>
      <c r="N28" s="16">
        <v>11</v>
      </c>
      <c r="O28" s="16">
        <v>5</v>
      </c>
      <c r="P28" s="29">
        <v>5</v>
      </c>
      <c r="Q28" s="18">
        <v>5</v>
      </c>
    </row>
    <row r="29" spans="1:17" s="33" customFormat="1" ht="18" customHeight="1">
      <c r="A29" s="30" t="s">
        <v>34</v>
      </c>
      <c r="B29" s="31">
        <f>SUM(B6:B28)</f>
        <v>24</v>
      </c>
      <c r="C29" s="31">
        <v>24</v>
      </c>
      <c r="D29" s="31">
        <f>SUM(D6:D28)</f>
        <v>24</v>
      </c>
      <c r="E29" s="31">
        <f>SUM(E6:E28)</f>
        <v>450</v>
      </c>
      <c r="F29" s="31">
        <f>SUM(F6:F28)</f>
        <v>447</v>
      </c>
      <c r="G29" s="31">
        <f>SUM(G6:G28)</f>
        <v>435</v>
      </c>
      <c r="H29" s="31">
        <f t="shared" si="0"/>
        <v>-15</v>
      </c>
      <c r="I29" s="31">
        <f>SUM(I6:I28)</f>
        <v>26</v>
      </c>
      <c r="J29" s="31">
        <v>26</v>
      </c>
      <c r="K29" s="31">
        <f>SUM(K6:K28)</f>
        <v>25</v>
      </c>
      <c r="L29" s="31">
        <f>SUM(L6:L28)</f>
        <v>424</v>
      </c>
      <c r="M29" s="31">
        <f>SUM(M6:M28)</f>
        <v>421</v>
      </c>
      <c r="N29" s="31">
        <f>SUM(N6:N28)</f>
        <v>410</v>
      </c>
      <c r="O29" s="31">
        <v>118</v>
      </c>
      <c r="P29" s="32">
        <f>SUM(P6:P28)</f>
        <v>120</v>
      </c>
      <c r="Q29" s="31">
        <f>SUM(Q6:Q28)</f>
        <v>120</v>
      </c>
    </row>
    <row r="30" spans="1:17" ht="16.5" customHeight="1">
      <c r="A30" s="34" t="s">
        <v>35</v>
      </c>
      <c r="B30" s="35"/>
      <c r="C30" s="35"/>
      <c r="D30" s="35"/>
      <c r="E30" s="36"/>
      <c r="F30" s="36"/>
      <c r="G30" s="36"/>
      <c r="H30" s="37"/>
      <c r="I30" s="36"/>
      <c r="J30" s="36"/>
      <c r="K30" s="36"/>
      <c r="L30" s="36"/>
      <c r="M30" s="36"/>
      <c r="N30" s="36"/>
      <c r="O30" s="36"/>
      <c r="P30" s="36"/>
      <c r="Q30" s="38"/>
    </row>
    <row r="31" spans="1:17" ht="12.75">
      <c r="A31" s="13" t="s">
        <v>36</v>
      </c>
      <c r="B31" s="14">
        <v>1</v>
      </c>
      <c r="C31" s="14">
        <v>1</v>
      </c>
      <c r="D31" s="14">
        <v>1</v>
      </c>
      <c r="E31" s="16">
        <v>2</v>
      </c>
      <c r="F31" s="16">
        <v>2</v>
      </c>
      <c r="G31" s="16">
        <v>2</v>
      </c>
      <c r="H31" s="39">
        <f aca="true" t="shared" si="1" ref="H31:H39">G31-E31</f>
        <v>0</v>
      </c>
      <c r="I31" s="16">
        <v>2</v>
      </c>
      <c r="J31" s="15">
        <v>2</v>
      </c>
      <c r="K31" s="15">
        <v>2</v>
      </c>
      <c r="L31" s="16">
        <v>0</v>
      </c>
      <c r="M31" s="16">
        <v>0</v>
      </c>
      <c r="N31" s="16">
        <v>0</v>
      </c>
      <c r="O31" s="16">
        <v>0</v>
      </c>
      <c r="P31" s="29">
        <v>0</v>
      </c>
      <c r="Q31" s="18">
        <v>0</v>
      </c>
    </row>
    <row r="32" spans="1:17" ht="12.75">
      <c r="A32" s="13" t="s">
        <v>37</v>
      </c>
      <c r="B32" s="14">
        <v>1</v>
      </c>
      <c r="C32" s="14">
        <v>1</v>
      </c>
      <c r="D32" s="14">
        <v>1</v>
      </c>
      <c r="E32" s="16">
        <v>2</v>
      </c>
      <c r="F32" s="16">
        <v>2</v>
      </c>
      <c r="G32" s="16">
        <v>2</v>
      </c>
      <c r="H32" s="39">
        <f t="shared" si="1"/>
        <v>0</v>
      </c>
      <c r="I32" s="16">
        <v>2</v>
      </c>
      <c r="J32" s="15">
        <v>2</v>
      </c>
      <c r="K32" s="15">
        <v>2</v>
      </c>
      <c r="L32" s="16">
        <v>0</v>
      </c>
      <c r="M32" s="16">
        <v>0</v>
      </c>
      <c r="N32" s="16">
        <v>0</v>
      </c>
      <c r="O32" s="16">
        <v>0</v>
      </c>
      <c r="P32" s="29">
        <v>0</v>
      </c>
      <c r="Q32" s="18">
        <v>0</v>
      </c>
    </row>
    <row r="33" spans="1:17" ht="12.75">
      <c r="A33" s="13" t="s">
        <v>38</v>
      </c>
      <c r="B33" s="14">
        <v>1</v>
      </c>
      <c r="C33" s="14">
        <v>1</v>
      </c>
      <c r="D33" s="14">
        <v>1</v>
      </c>
      <c r="E33" s="16">
        <v>13</v>
      </c>
      <c r="F33" s="16">
        <v>13</v>
      </c>
      <c r="G33" s="16">
        <v>13</v>
      </c>
      <c r="H33" s="39">
        <f t="shared" si="1"/>
        <v>0</v>
      </c>
      <c r="I33" s="16">
        <v>13</v>
      </c>
      <c r="J33" s="15">
        <v>13</v>
      </c>
      <c r="K33" s="15">
        <v>13</v>
      </c>
      <c r="L33" s="16">
        <v>0</v>
      </c>
      <c r="M33" s="16">
        <v>0</v>
      </c>
      <c r="N33" s="16">
        <v>0</v>
      </c>
      <c r="O33" s="16">
        <v>0</v>
      </c>
      <c r="P33" s="29">
        <v>0</v>
      </c>
      <c r="Q33" s="18">
        <v>0</v>
      </c>
    </row>
    <row r="34" spans="1:17" ht="12.75">
      <c r="A34" s="13" t="s">
        <v>39</v>
      </c>
      <c r="B34" s="14">
        <v>1</v>
      </c>
      <c r="C34" s="14">
        <v>1</v>
      </c>
      <c r="D34" s="14">
        <v>1</v>
      </c>
      <c r="E34" s="16">
        <v>4</v>
      </c>
      <c r="F34" s="16">
        <v>3</v>
      </c>
      <c r="G34" s="16">
        <v>3</v>
      </c>
      <c r="H34" s="39">
        <f t="shared" si="1"/>
        <v>-1</v>
      </c>
      <c r="I34" s="16">
        <v>4</v>
      </c>
      <c r="J34" s="15">
        <v>3</v>
      </c>
      <c r="K34" s="15">
        <v>3</v>
      </c>
      <c r="L34" s="16">
        <v>0</v>
      </c>
      <c r="M34" s="16">
        <v>0</v>
      </c>
      <c r="N34" s="16">
        <v>0</v>
      </c>
      <c r="O34" s="16">
        <v>0</v>
      </c>
      <c r="P34" s="29">
        <v>0</v>
      </c>
      <c r="Q34" s="18">
        <v>0</v>
      </c>
    </row>
    <row r="35" spans="1:17" ht="12.75">
      <c r="A35" s="13" t="s">
        <v>40</v>
      </c>
      <c r="B35" s="14">
        <v>1</v>
      </c>
      <c r="C35" s="14">
        <v>1</v>
      </c>
      <c r="D35" s="14">
        <v>1</v>
      </c>
      <c r="E35" s="16">
        <v>3</v>
      </c>
      <c r="F35" s="16">
        <v>3</v>
      </c>
      <c r="G35" s="16">
        <v>3</v>
      </c>
      <c r="H35" s="39">
        <f t="shared" si="1"/>
        <v>0</v>
      </c>
      <c r="I35" s="16">
        <v>3</v>
      </c>
      <c r="J35" s="15">
        <v>3</v>
      </c>
      <c r="K35" s="15">
        <v>3</v>
      </c>
      <c r="L35" s="16">
        <v>0</v>
      </c>
      <c r="M35" s="16">
        <v>0</v>
      </c>
      <c r="N35" s="16">
        <v>0</v>
      </c>
      <c r="O35" s="16">
        <v>0</v>
      </c>
      <c r="P35" s="29">
        <v>0</v>
      </c>
      <c r="Q35" s="18">
        <v>0</v>
      </c>
    </row>
    <row r="36" spans="1:17" ht="12.75">
      <c r="A36" s="13" t="s">
        <v>41</v>
      </c>
      <c r="B36" s="14">
        <v>1</v>
      </c>
      <c r="C36" s="14">
        <v>1</v>
      </c>
      <c r="D36" s="14">
        <v>1</v>
      </c>
      <c r="E36" s="16">
        <v>18</v>
      </c>
      <c r="F36" s="16">
        <v>18</v>
      </c>
      <c r="G36" s="16">
        <v>18</v>
      </c>
      <c r="H36" s="39">
        <f t="shared" si="1"/>
        <v>0</v>
      </c>
      <c r="I36" s="16">
        <v>18</v>
      </c>
      <c r="J36" s="15">
        <v>18</v>
      </c>
      <c r="K36" s="15">
        <v>18</v>
      </c>
      <c r="L36" s="16">
        <v>0</v>
      </c>
      <c r="M36" s="16">
        <v>0</v>
      </c>
      <c r="N36" s="16">
        <v>0</v>
      </c>
      <c r="O36" s="16">
        <v>0</v>
      </c>
      <c r="P36" s="29">
        <v>0</v>
      </c>
      <c r="Q36" s="18">
        <v>0</v>
      </c>
    </row>
    <row r="37" spans="1:17" ht="12.75">
      <c r="A37" s="13" t="s">
        <v>42</v>
      </c>
      <c r="B37" s="14">
        <v>1</v>
      </c>
      <c r="C37" s="14">
        <v>1</v>
      </c>
      <c r="D37" s="14">
        <v>1</v>
      </c>
      <c r="E37" s="16">
        <v>3</v>
      </c>
      <c r="F37" s="16">
        <v>3</v>
      </c>
      <c r="G37" s="16">
        <v>3</v>
      </c>
      <c r="H37" s="39">
        <f t="shared" si="1"/>
        <v>0</v>
      </c>
      <c r="I37" s="16">
        <v>3</v>
      </c>
      <c r="J37" s="15">
        <v>3</v>
      </c>
      <c r="K37" s="15">
        <v>3</v>
      </c>
      <c r="L37" s="16">
        <v>0</v>
      </c>
      <c r="M37" s="16">
        <v>0</v>
      </c>
      <c r="N37" s="16">
        <v>0</v>
      </c>
      <c r="O37" s="16">
        <v>0</v>
      </c>
      <c r="P37" s="29">
        <v>0</v>
      </c>
      <c r="Q37" s="18">
        <v>0</v>
      </c>
    </row>
    <row r="38" spans="1:17" s="33" customFormat="1" ht="18.75" customHeight="1">
      <c r="A38" s="30" t="s">
        <v>43</v>
      </c>
      <c r="B38" s="40">
        <v>7</v>
      </c>
      <c r="C38" s="40">
        <v>7</v>
      </c>
      <c r="D38" s="40">
        <f>SUM(D31:D37)</f>
        <v>7</v>
      </c>
      <c r="E38" s="41">
        <v>45</v>
      </c>
      <c r="F38" s="41">
        <f>SUM(F31:F37)</f>
        <v>44</v>
      </c>
      <c r="G38" s="41">
        <f>SUM(G31:G37)</f>
        <v>44</v>
      </c>
      <c r="H38" s="42">
        <f t="shared" si="1"/>
        <v>-1</v>
      </c>
      <c r="I38" s="41">
        <v>45</v>
      </c>
      <c r="J38" s="41">
        <f>SUM(J31:J37)</f>
        <v>44</v>
      </c>
      <c r="K38" s="41">
        <f>SUM(K31:K37)</f>
        <v>44</v>
      </c>
      <c r="L38" s="41">
        <v>0</v>
      </c>
      <c r="M38" s="41">
        <v>0</v>
      </c>
      <c r="N38" s="41">
        <f>SUM(N31:N37)</f>
        <v>0</v>
      </c>
      <c r="O38" s="41">
        <v>0</v>
      </c>
      <c r="P38" s="43">
        <v>0</v>
      </c>
      <c r="Q38" s="44">
        <f>SUM(Q31:Q37)</f>
        <v>0</v>
      </c>
    </row>
    <row r="39" spans="1:17" s="33" customFormat="1" ht="12.75">
      <c r="A39" s="30" t="s">
        <v>44</v>
      </c>
      <c r="B39" s="31">
        <v>31</v>
      </c>
      <c r="C39" s="31">
        <v>31</v>
      </c>
      <c r="D39" s="31">
        <f>D29+D38</f>
        <v>31</v>
      </c>
      <c r="E39" s="45">
        <v>495</v>
      </c>
      <c r="F39" s="45">
        <v>491</v>
      </c>
      <c r="G39" s="45">
        <f>G29+G38</f>
        <v>479</v>
      </c>
      <c r="H39" s="31">
        <f t="shared" si="1"/>
        <v>-16</v>
      </c>
      <c r="I39" s="45">
        <v>71</v>
      </c>
      <c r="J39" s="45">
        <v>70</v>
      </c>
      <c r="K39" s="45">
        <v>69</v>
      </c>
      <c r="L39" s="45">
        <v>424</v>
      </c>
      <c r="M39" s="45">
        <v>421</v>
      </c>
      <c r="N39" s="45">
        <f>N29+N38</f>
        <v>410</v>
      </c>
      <c r="O39" s="45">
        <v>118</v>
      </c>
      <c r="P39" s="46">
        <v>120</v>
      </c>
      <c r="Q39" s="31">
        <f>Q29+Q38</f>
        <v>120</v>
      </c>
    </row>
    <row r="40" spans="1:17" ht="22.5" customHeight="1">
      <c r="A40" s="47" t="s">
        <v>45</v>
      </c>
      <c r="B40" s="48"/>
      <c r="C40" s="48"/>
      <c r="D40" s="48"/>
      <c r="E40" s="48"/>
      <c r="F40" s="48"/>
      <c r="G40" s="48"/>
      <c r="H40" s="37"/>
      <c r="I40" s="48"/>
      <c r="J40" s="48"/>
      <c r="K40" s="48"/>
      <c r="L40" s="48"/>
      <c r="M40" s="48"/>
      <c r="N40" s="48"/>
      <c r="O40" s="48"/>
      <c r="P40" s="48"/>
      <c r="Q40" s="49"/>
    </row>
    <row r="41" spans="1:17" ht="12.75">
      <c r="A41" s="50" t="s">
        <v>46</v>
      </c>
      <c r="B41" s="51">
        <v>1</v>
      </c>
      <c r="C41" s="51">
        <v>1</v>
      </c>
      <c r="D41" s="51">
        <v>1</v>
      </c>
      <c r="E41" s="51">
        <v>1</v>
      </c>
      <c r="F41" s="51">
        <v>1</v>
      </c>
      <c r="G41" s="51">
        <v>1</v>
      </c>
      <c r="H41" s="39">
        <f>G41-E41</f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</row>
    <row r="42" spans="1:17" ht="12.75">
      <c r="A42" s="50" t="s">
        <v>47</v>
      </c>
      <c r="B42" s="51">
        <v>1</v>
      </c>
      <c r="C42" s="51">
        <v>1</v>
      </c>
      <c r="D42" s="51">
        <v>1</v>
      </c>
      <c r="E42" s="51">
        <v>1</v>
      </c>
      <c r="F42" s="51">
        <v>1</v>
      </c>
      <c r="G42" s="51">
        <v>1</v>
      </c>
      <c r="H42" s="39">
        <f>G42-E42</f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</row>
    <row r="43" spans="1:17" ht="12.75">
      <c r="A43" s="50" t="s">
        <v>48</v>
      </c>
      <c r="B43" s="51">
        <v>1</v>
      </c>
      <c r="C43" s="51">
        <v>1</v>
      </c>
      <c r="D43" s="51">
        <v>1</v>
      </c>
      <c r="E43" s="51">
        <v>1</v>
      </c>
      <c r="F43" s="51">
        <v>1</v>
      </c>
      <c r="G43" s="51">
        <v>1</v>
      </c>
      <c r="H43" s="39">
        <f>G43-E43</f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</row>
    <row r="44" spans="1:17" ht="12.75">
      <c r="A44" s="52" t="s">
        <v>49</v>
      </c>
      <c r="B44" s="31">
        <v>3</v>
      </c>
      <c r="C44" s="31">
        <v>3</v>
      </c>
      <c r="D44" s="31">
        <v>3</v>
      </c>
      <c r="E44" s="31">
        <v>3</v>
      </c>
      <c r="F44" s="31">
        <v>3</v>
      </c>
      <c r="G44" s="31">
        <v>3</v>
      </c>
      <c r="H44" s="31">
        <f>G44-E44</f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</row>
    <row r="45" spans="1:17" ht="27" customHeight="1">
      <c r="A45" s="53" t="s">
        <v>50</v>
      </c>
      <c r="B45" s="53">
        <f aca="true" t="shared" si="2" ref="B45:G45">B39+B44</f>
        <v>34</v>
      </c>
      <c r="C45" s="53">
        <f t="shared" si="2"/>
        <v>34</v>
      </c>
      <c r="D45" s="53">
        <f t="shared" si="2"/>
        <v>34</v>
      </c>
      <c r="E45" s="53">
        <f t="shared" si="2"/>
        <v>498</v>
      </c>
      <c r="F45" s="53">
        <f t="shared" si="2"/>
        <v>494</v>
      </c>
      <c r="G45" s="53">
        <f t="shared" si="2"/>
        <v>482</v>
      </c>
      <c r="H45" s="53">
        <f>G45-E45</f>
        <v>-16</v>
      </c>
      <c r="I45" s="53">
        <f aca="true" t="shared" si="3" ref="I45:Q45">I39+I44</f>
        <v>71</v>
      </c>
      <c r="J45" s="53">
        <f t="shared" si="3"/>
        <v>70</v>
      </c>
      <c r="K45" s="53">
        <f t="shared" si="3"/>
        <v>69</v>
      </c>
      <c r="L45" s="53">
        <f t="shared" si="3"/>
        <v>424</v>
      </c>
      <c r="M45" s="53">
        <f t="shared" si="3"/>
        <v>421</v>
      </c>
      <c r="N45" s="53">
        <f t="shared" si="3"/>
        <v>410</v>
      </c>
      <c r="O45" s="53">
        <f t="shared" si="3"/>
        <v>118</v>
      </c>
      <c r="P45" s="53">
        <f t="shared" si="3"/>
        <v>120</v>
      </c>
      <c r="Q45" s="53">
        <f t="shared" si="3"/>
        <v>120</v>
      </c>
    </row>
  </sheetData>
  <sheetProtection selectLockedCells="1" selectUnlockedCells="1"/>
  <mergeCells count="8">
    <mergeCell ref="A1:Q1"/>
    <mergeCell ref="A2:A4"/>
    <mergeCell ref="B2:D3"/>
    <mergeCell ref="E2:H3"/>
    <mergeCell ref="I2:N2"/>
    <mergeCell ref="O2:Q3"/>
    <mergeCell ref="I3:K3"/>
    <mergeCell ref="L3:N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="89" zoomScaleNormal="89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20" sqref="J20"/>
    </sheetView>
  </sheetViews>
  <sheetFormatPr defaultColWidth="9.140625" defaultRowHeight="12.75"/>
  <cols>
    <col min="1" max="1" width="21.140625" style="0" customWidth="1"/>
    <col min="2" max="254" width="9.140625" style="0" customWidth="1"/>
    <col min="255" max="16384" width="11.57421875" style="0" customWidth="1"/>
  </cols>
  <sheetData>
    <row r="1" spans="1:4" s="4" customFormat="1" ht="47.25" customHeight="1">
      <c r="A1" s="54" t="s">
        <v>51</v>
      </c>
      <c r="B1" s="54"/>
      <c r="C1" s="54"/>
      <c r="D1" s="54"/>
    </row>
    <row r="2" spans="1:4" s="4" customFormat="1" ht="23.25" customHeight="1">
      <c r="A2" s="5" t="s">
        <v>2</v>
      </c>
      <c r="B2" s="5">
        <v>2018</v>
      </c>
      <c r="C2" s="5">
        <v>2019</v>
      </c>
      <c r="D2" s="5">
        <v>2020</v>
      </c>
    </row>
    <row r="3" spans="1:4" s="4" customFormat="1" ht="12.75" customHeight="1">
      <c r="A3" s="5"/>
      <c r="B3" s="5" t="s">
        <v>52</v>
      </c>
      <c r="C3" s="5"/>
      <c r="D3" s="5"/>
    </row>
    <row r="4" spans="1:4" s="6" customFormat="1" ht="21" customHeight="1">
      <c r="A4" s="55" t="s">
        <v>10</v>
      </c>
      <c r="B4" s="56"/>
      <c r="C4" s="56"/>
      <c r="D4" s="57"/>
    </row>
    <row r="5" spans="1:4" s="4" customFormat="1" ht="12.75">
      <c r="A5" s="58" t="s">
        <v>11</v>
      </c>
      <c r="B5" s="59">
        <v>100</v>
      </c>
      <c r="C5" s="60">
        <v>100</v>
      </c>
      <c r="D5" s="61">
        <v>100</v>
      </c>
    </row>
    <row r="6" spans="1:4" s="4" customFormat="1" ht="12.75">
      <c r="A6" s="58" t="s">
        <v>12</v>
      </c>
      <c r="B6" s="59">
        <v>93.3</v>
      </c>
      <c r="C6" s="60">
        <v>93.3</v>
      </c>
      <c r="D6" s="62">
        <v>93.3</v>
      </c>
    </row>
    <row r="7" spans="1:4" s="4" customFormat="1" ht="12.75">
      <c r="A7" s="58" t="s">
        <v>13</v>
      </c>
      <c r="B7" s="59">
        <v>94.7</v>
      </c>
      <c r="C7" s="60">
        <v>94.7</v>
      </c>
      <c r="D7" s="62">
        <v>94.7</v>
      </c>
    </row>
    <row r="8" spans="1:4" s="4" customFormat="1" ht="12.75">
      <c r="A8" s="58" t="s">
        <v>14</v>
      </c>
      <c r="B8" s="59">
        <v>123.1</v>
      </c>
      <c r="C8" s="60">
        <v>100</v>
      </c>
      <c r="D8" s="61">
        <v>100</v>
      </c>
    </row>
    <row r="9" spans="1:4" s="4" customFormat="1" ht="12.75">
      <c r="A9" s="58" t="s">
        <v>15</v>
      </c>
      <c r="B9" s="59">
        <v>91.3</v>
      </c>
      <c r="C9" s="60">
        <v>95.5</v>
      </c>
      <c r="D9" s="62">
        <v>95.5</v>
      </c>
    </row>
    <row r="10" spans="1:4" s="4" customFormat="1" ht="12.75">
      <c r="A10" s="58" t="s">
        <v>16</v>
      </c>
      <c r="B10" s="59">
        <v>76.2</v>
      </c>
      <c r="C10" s="60">
        <v>88.9</v>
      </c>
      <c r="D10" s="62">
        <v>77.8</v>
      </c>
    </row>
    <row r="11" spans="1:4" s="4" customFormat="1" ht="12.75">
      <c r="A11" s="58" t="s">
        <v>17</v>
      </c>
      <c r="B11" s="59">
        <v>133.3</v>
      </c>
      <c r="C11" s="60">
        <v>110.3</v>
      </c>
      <c r="D11" s="62">
        <v>110.3</v>
      </c>
    </row>
    <row r="12" spans="1:4" s="4" customFormat="1" ht="12.75">
      <c r="A12" s="58" t="s">
        <v>18</v>
      </c>
      <c r="B12" s="59">
        <v>190.9</v>
      </c>
      <c r="C12" s="60">
        <v>100</v>
      </c>
      <c r="D12" s="62">
        <v>100</v>
      </c>
    </row>
    <row r="13" spans="1:4" s="4" customFormat="1" ht="12.75">
      <c r="A13" s="58" t="s">
        <v>19</v>
      </c>
      <c r="B13" s="59">
        <v>76</v>
      </c>
      <c r="C13" s="60">
        <v>76</v>
      </c>
      <c r="D13" s="62">
        <v>76</v>
      </c>
    </row>
    <row r="14" spans="1:4" s="4" customFormat="1" ht="12.75">
      <c r="A14" s="58" t="s">
        <v>20</v>
      </c>
      <c r="B14" s="59">
        <v>93.3</v>
      </c>
      <c r="C14" s="60">
        <v>100</v>
      </c>
      <c r="D14" s="61">
        <v>100</v>
      </c>
    </row>
    <row r="15" spans="1:4" s="4" customFormat="1" ht="12.75">
      <c r="A15" s="58" t="s">
        <v>21</v>
      </c>
      <c r="B15" s="59">
        <v>161.5</v>
      </c>
      <c r="C15" s="60">
        <v>131.3</v>
      </c>
      <c r="D15" s="62">
        <v>112.5</v>
      </c>
    </row>
    <row r="16" spans="1:4" s="4" customFormat="1" ht="12.75">
      <c r="A16" s="58" t="s">
        <v>22</v>
      </c>
      <c r="B16" s="59">
        <v>116.7</v>
      </c>
      <c r="C16" s="60">
        <v>116.7</v>
      </c>
      <c r="D16" s="62">
        <v>116.7</v>
      </c>
    </row>
    <row r="17" spans="1:4" s="4" customFormat="1" ht="12.75">
      <c r="A17" s="58" t="s">
        <v>23</v>
      </c>
      <c r="B17" s="59">
        <v>147.1</v>
      </c>
      <c r="C17" s="60">
        <v>108.7</v>
      </c>
      <c r="D17" s="61">
        <v>100</v>
      </c>
    </row>
    <row r="18" spans="1:4" s="4" customFormat="1" ht="12.75">
      <c r="A18" s="58" t="s">
        <v>24</v>
      </c>
      <c r="B18" s="59">
        <v>93.3</v>
      </c>
      <c r="C18" s="63">
        <v>100</v>
      </c>
      <c r="D18" s="61">
        <v>100</v>
      </c>
    </row>
    <row r="19" spans="1:4" s="4" customFormat="1" ht="12.75">
      <c r="A19" s="58" t="s">
        <v>25</v>
      </c>
      <c r="B19" s="59">
        <v>94.7</v>
      </c>
      <c r="C19" s="63">
        <v>94.7</v>
      </c>
      <c r="D19" s="62">
        <v>94.7</v>
      </c>
    </row>
    <row r="20" spans="1:4" s="4" customFormat="1" ht="12.75">
      <c r="A20" s="58" t="s">
        <v>26</v>
      </c>
      <c r="B20" s="59">
        <v>105</v>
      </c>
      <c r="C20" s="63">
        <v>100</v>
      </c>
      <c r="D20" s="64">
        <v>100</v>
      </c>
    </row>
    <row r="21" spans="1:4" s="4" customFormat="1" ht="12.75">
      <c r="A21" s="58" t="s">
        <v>27</v>
      </c>
      <c r="B21" s="59">
        <v>127.3</v>
      </c>
      <c r="C21" s="63">
        <v>107.7</v>
      </c>
      <c r="D21" s="62">
        <v>107.7</v>
      </c>
    </row>
    <row r="22" spans="1:4" s="4" customFormat="1" ht="12.75">
      <c r="A22" s="58" t="s">
        <v>28</v>
      </c>
      <c r="B22" s="59">
        <v>133.3</v>
      </c>
      <c r="C22" s="63">
        <v>113.3</v>
      </c>
      <c r="D22" s="62">
        <v>96.7</v>
      </c>
    </row>
    <row r="23" spans="1:4" s="4" customFormat="1" ht="14.25" customHeight="1">
      <c r="A23" s="58" t="s">
        <v>29</v>
      </c>
      <c r="B23" s="59">
        <v>100</v>
      </c>
      <c r="C23" s="63">
        <v>100</v>
      </c>
      <c r="D23" s="64">
        <v>100</v>
      </c>
    </row>
    <row r="24" spans="1:4" s="4" customFormat="1" ht="12.75">
      <c r="A24" s="58" t="s">
        <v>30</v>
      </c>
      <c r="B24" s="59">
        <v>80</v>
      </c>
      <c r="C24" s="63">
        <v>94.7</v>
      </c>
      <c r="D24" s="61" t="s">
        <v>53</v>
      </c>
    </row>
    <row r="25" spans="1:4" s="4" customFormat="1" ht="12.75">
      <c r="A25" s="58" t="s">
        <v>31</v>
      </c>
      <c r="B25" s="59">
        <v>100</v>
      </c>
      <c r="C25" s="63">
        <v>100</v>
      </c>
      <c r="D25" s="61">
        <v>100</v>
      </c>
    </row>
    <row r="26" spans="1:4" s="4" customFormat="1" ht="12.75">
      <c r="A26" s="58" t="s">
        <v>32</v>
      </c>
      <c r="B26" s="59">
        <v>90.9</v>
      </c>
      <c r="C26" s="63">
        <v>90.9</v>
      </c>
      <c r="D26" s="61" t="s">
        <v>54</v>
      </c>
    </row>
    <row r="27" spans="1:4" s="4" customFormat="1" ht="12.75">
      <c r="A27" s="58" t="s">
        <v>33</v>
      </c>
      <c r="B27" s="59">
        <v>92.9</v>
      </c>
      <c r="C27" s="63">
        <v>92.9</v>
      </c>
      <c r="D27" s="61">
        <v>92.9</v>
      </c>
    </row>
    <row r="28" spans="1:4" s="4" customFormat="1" ht="16.5" customHeight="1">
      <c r="A28" s="65" t="s">
        <v>55</v>
      </c>
      <c r="B28" s="66">
        <v>105.6</v>
      </c>
      <c r="C28" s="67">
        <v>100.4</v>
      </c>
      <c r="D28" s="68">
        <v>97.8</v>
      </c>
    </row>
    <row r="29" spans="1:4" s="2" customFormat="1" ht="16.5" customHeight="1">
      <c r="A29" s="55" t="s">
        <v>35</v>
      </c>
      <c r="B29" s="69"/>
      <c r="C29" s="69"/>
      <c r="D29" s="70"/>
    </row>
    <row r="30" spans="1:4" s="4" customFormat="1" ht="12.75">
      <c r="A30" s="58" t="s">
        <v>36</v>
      </c>
      <c r="B30" s="59">
        <v>100</v>
      </c>
      <c r="C30" s="63">
        <v>100</v>
      </c>
      <c r="D30" s="61">
        <v>100</v>
      </c>
    </row>
    <row r="31" spans="1:4" s="4" customFormat="1" ht="12.75">
      <c r="A31" s="58" t="s">
        <v>37</v>
      </c>
      <c r="B31" s="59">
        <v>100</v>
      </c>
      <c r="C31" s="63">
        <v>100</v>
      </c>
      <c r="D31" s="61">
        <v>100</v>
      </c>
    </row>
    <row r="32" spans="1:4" s="4" customFormat="1" ht="12.75">
      <c r="A32" s="58" t="s">
        <v>38</v>
      </c>
      <c r="B32" s="59">
        <v>185.7</v>
      </c>
      <c r="C32" s="63">
        <v>185.7</v>
      </c>
      <c r="D32" s="61">
        <v>185.7</v>
      </c>
    </row>
    <row r="33" spans="1:4" s="4" customFormat="1" ht="12.75">
      <c r="A33" s="58" t="s">
        <v>39</v>
      </c>
      <c r="B33" s="59">
        <v>133.3</v>
      </c>
      <c r="C33" s="63">
        <v>100</v>
      </c>
      <c r="D33" s="61">
        <v>100</v>
      </c>
    </row>
    <row r="34" spans="1:4" s="4" customFormat="1" ht="12.75">
      <c r="A34" s="58" t="s">
        <v>40</v>
      </c>
      <c r="B34" s="59">
        <v>100</v>
      </c>
      <c r="C34" s="63">
        <v>100</v>
      </c>
      <c r="D34" s="61">
        <v>100</v>
      </c>
    </row>
    <row r="35" spans="1:4" s="4" customFormat="1" ht="12.75">
      <c r="A35" s="58" t="s">
        <v>41</v>
      </c>
      <c r="B35" s="59">
        <v>85.7</v>
      </c>
      <c r="C35" s="60">
        <v>85.7</v>
      </c>
      <c r="D35" s="61">
        <v>85.7</v>
      </c>
    </row>
    <row r="36" spans="1:4" s="4" customFormat="1" ht="12.75">
      <c r="A36" s="58" t="s">
        <v>42</v>
      </c>
      <c r="B36" s="59">
        <v>150</v>
      </c>
      <c r="C36" s="60">
        <v>150</v>
      </c>
      <c r="D36" s="61">
        <v>150</v>
      </c>
    </row>
    <row r="37" spans="1:4" s="4" customFormat="1" ht="16.5" customHeight="1">
      <c r="A37" s="71" t="s">
        <v>56</v>
      </c>
      <c r="B37" s="66">
        <v>112.5</v>
      </c>
      <c r="C37" s="67">
        <v>110</v>
      </c>
      <c r="D37" s="72">
        <v>110</v>
      </c>
    </row>
    <row r="38" spans="1:4" s="4" customFormat="1" ht="34.5" customHeight="1">
      <c r="A38" s="73" t="s">
        <v>57</v>
      </c>
      <c r="B38" s="74">
        <v>106.2</v>
      </c>
      <c r="C38" s="75">
        <v>101.2</v>
      </c>
      <c r="D38" s="76">
        <v>98.8</v>
      </c>
    </row>
  </sheetData>
  <sheetProtection selectLockedCells="1" selectUnlockedCells="1"/>
  <mergeCells count="3">
    <mergeCell ref="A1:D1"/>
    <mergeCell ref="A2:A3"/>
    <mergeCell ref="B3:D3"/>
  </mergeCells>
  <printOptions/>
  <pageMargins left="0.19652777777777777" right="0.19652777777777777" top="0.07847222222222222" bottom="0.07847222222222222" header="0" footer="0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="89" zoomScaleNormal="89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9.140625" defaultRowHeight="12.75"/>
  <cols>
    <col min="1" max="1" width="21.140625" style="0" customWidth="1"/>
    <col min="2" max="3" width="9.140625" style="0" customWidth="1"/>
    <col min="4" max="4" width="7.7109375" style="0" customWidth="1"/>
    <col min="5" max="254" width="9.140625" style="0" customWidth="1"/>
    <col min="255" max="16384" width="11.57421875" style="0" customWidth="1"/>
  </cols>
  <sheetData>
    <row r="1" spans="1:4" s="4" customFormat="1" ht="33.75" customHeight="1">
      <c r="A1" s="77" t="s">
        <v>58</v>
      </c>
      <c r="B1" s="77"/>
      <c r="C1" s="77"/>
      <c r="D1" s="77"/>
    </row>
    <row r="2" spans="1:4" s="4" customFormat="1" ht="34.5" customHeight="1">
      <c r="A2" s="5" t="s">
        <v>2</v>
      </c>
      <c r="B2" s="5">
        <v>2018</v>
      </c>
      <c r="C2" s="5">
        <v>2019</v>
      </c>
      <c r="D2" s="5">
        <v>2020</v>
      </c>
    </row>
    <row r="3" spans="1:4" s="6" customFormat="1" ht="12.75" customHeight="1">
      <c r="A3" s="5"/>
      <c r="B3" s="5"/>
      <c r="C3" s="5"/>
      <c r="D3" s="5"/>
    </row>
    <row r="4" spans="1:4" s="6" customFormat="1" ht="19.5" customHeight="1">
      <c r="A4" s="55" t="s">
        <v>10</v>
      </c>
      <c r="B4" s="78"/>
      <c r="C4" s="78"/>
      <c r="D4" s="12"/>
    </row>
    <row r="5" spans="1:4" s="6" customFormat="1" ht="14.25" customHeight="1">
      <c r="A5" s="79" t="s">
        <v>11</v>
      </c>
      <c r="B5" s="59">
        <v>94.1</v>
      </c>
      <c r="C5" s="60">
        <v>96.7</v>
      </c>
      <c r="D5" s="39">
        <v>90.3</v>
      </c>
    </row>
    <row r="6" spans="1:4" s="6" customFormat="1" ht="15" customHeight="1">
      <c r="A6" s="79" t="s">
        <v>12</v>
      </c>
      <c r="B6" s="59">
        <v>59.7</v>
      </c>
      <c r="C6" s="60">
        <v>61.8</v>
      </c>
      <c r="D6" s="59">
        <v>63</v>
      </c>
    </row>
    <row r="7" spans="1:4" s="6" customFormat="1" ht="14.25" customHeight="1">
      <c r="A7" s="79" t="s">
        <v>13</v>
      </c>
      <c r="B7" s="59">
        <v>80.2</v>
      </c>
      <c r="C7" s="60">
        <v>82.3</v>
      </c>
      <c r="D7" s="59">
        <v>83.4</v>
      </c>
    </row>
    <row r="8" spans="1:4" s="6" customFormat="1" ht="15" customHeight="1">
      <c r="A8" s="79" t="s">
        <v>14</v>
      </c>
      <c r="B8" s="59">
        <v>69.7</v>
      </c>
      <c r="C8" s="60">
        <v>71.7</v>
      </c>
      <c r="D8" s="59">
        <v>73.9</v>
      </c>
    </row>
    <row r="9" spans="1:4" s="6" customFormat="1" ht="15" customHeight="1">
      <c r="A9" s="79" t="s">
        <v>15</v>
      </c>
      <c r="B9" s="59">
        <v>72.1</v>
      </c>
      <c r="C9" s="60">
        <v>74.5</v>
      </c>
      <c r="D9" s="59">
        <v>72.6</v>
      </c>
    </row>
    <row r="10" spans="1:4" s="6" customFormat="1" ht="15" customHeight="1">
      <c r="A10" s="79" t="s">
        <v>16</v>
      </c>
      <c r="B10" s="59">
        <v>60.6</v>
      </c>
      <c r="C10" s="60">
        <v>62</v>
      </c>
      <c r="D10" s="59">
        <v>56.2</v>
      </c>
    </row>
    <row r="11" spans="1:4" s="6" customFormat="1" ht="15" customHeight="1">
      <c r="A11" s="79" t="s">
        <v>17</v>
      </c>
      <c r="B11" s="59">
        <v>61.6</v>
      </c>
      <c r="C11" s="60">
        <v>63</v>
      </c>
      <c r="D11" s="59">
        <v>61.2</v>
      </c>
    </row>
    <row r="12" spans="1:4" s="6" customFormat="1" ht="15" customHeight="1">
      <c r="A12" s="79" t="s">
        <v>18</v>
      </c>
      <c r="B12" s="59">
        <v>91.2</v>
      </c>
      <c r="C12" s="60">
        <v>93.8</v>
      </c>
      <c r="D12" s="59">
        <v>95</v>
      </c>
    </row>
    <row r="13" spans="1:4" s="6" customFormat="1" ht="15.75" customHeight="1">
      <c r="A13" s="79" t="s">
        <v>19</v>
      </c>
      <c r="B13" s="59">
        <v>75.5</v>
      </c>
      <c r="C13" s="60">
        <v>77.7</v>
      </c>
      <c r="D13" s="59">
        <v>72.8</v>
      </c>
    </row>
    <row r="14" spans="1:4" s="6" customFormat="1" ht="15" customHeight="1">
      <c r="A14" s="79" t="s">
        <v>20</v>
      </c>
      <c r="B14" s="59">
        <v>59.6</v>
      </c>
      <c r="C14" s="60">
        <v>61.4</v>
      </c>
      <c r="D14" s="59">
        <v>60.3</v>
      </c>
    </row>
    <row r="15" spans="1:4" s="6" customFormat="1" ht="15.75" customHeight="1">
      <c r="A15" s="79" t="s">
        <v>21</v>
      </c>
      <c r="B15" s="59">
        <v>97.3</v>
      </c>
      <c r="C15" s="60">
        <v>100</v>
      </c>
      <c r="D15" s="59">
        <v>93.8</v>
      </c>
    </row>
    <row r="16" spans="1:4" s="6" customFormat="1" ht="15" customHeight="1">
      <c r="A16" s="79" t="s">
        <v>22</v>
      </c>
      <c r="B16" s="59">
        <v>67.7</v>
      </c>
      <c r="C16" s="60">
        <v>67.7</v>
      </c>
      <c r="D16" s="59">
        <v>66.2</v>
      </c>
    </row>
    <row r="17" spans="1:4" s="6" customFormat="1" ht="14.25" customHeight="1">
      <c r="A17" s="79" t="s">
        <v>23</v>
      </c>
      <c r="B17" s="59">
        <v>75.8</v>
      </c>
      <c r="C17" s="60">
        <v>77.8</v>
      </c>
      <c r="D17" s="59">
        <v>76</v>
      </c>
    </row>
    <row r="18" spans="1:4" s="6" customFormat="1" ht="15" customHeight="1">
      <c r="A18" s="79" t="s">
        <v>24</v>
      </c>
      <c r="B18" s="59">
        <v>73.3</v>
      </c>
      <c r="C18" s="60">
        <v>75.1</v>
      </c>
      <c r="D18" s="59">
        <v>75</v>
      </c>
    </row>
    <row r="19" spans="1:4" s="6" customFormat="1" ht="15" customHeight="1">
      <c r="A19" s="79" t="s">
        <v>25</v>
      </c>
      <c r="B19" s="59">
        <v>37.3</v>
      </c>
      <c r="C19" s="60">
        <v>38</v>
      </c>
      <c r="D19" s="59">
        <v>37.7</v>
      </c>
    </row>
    <row r="20" spans="1:4" s="6" customFormat="1" ht="14.25" customHeight="1">
      <c r="A20" s="79" t="s">
        <v>26</v>
      </c>
      <c r="B20" s="59">
        <v>68.1</v>
      </c>
      <c r="C20" s="60">
        <v>68.7</v>
      </c>
      <c r="D20" s="59">
        <v>69</v>
      </c>
    </row>
    <row r="21" spans="1:4" s="6" customFormat="1" ht="13.5" customHeight="1">
      <c r="A21" s="79" t="s">
        <v>27</v>
      </c>
      <c r="B21" s="59">
        <v>52.1</v>
      </c>
      <c r="C21" s="60">
        <v>53.4</v>
      </c>
      <c r="D21" s="59">
        <v>54.7</v>
      </c>
    </row>
    <row r="22" spans="1:4" s="6" customFormat="1" ht="12.75">
      <c r="A22" s="79" t="s">
        <v>28</v>
      </c>
      <c r="B22" s="59">
        <v>69.8</v>
      </c>
      <c r="C22" s="60">
        <v>69.2</v>
      </c>
      <c r="D22" s="59">
        <v>67.3</v>
      </c>
    </row>
    <row r="23" spans="1:4" s="6" customFormat="1" ht="13.5" customHeight="1">
      <c r="A23" s="79" t="s">
        <v>29</v>
      </c>
      <c r="B23" s="59">
        <v>82.1</v>
      </c>
      <c r="C23" s="60">
        <v>84.7</v>
      </c>
      <c r="D23" s="59">
        <v>87.2</v>
      </c>
    </row>
    <row r="24" spans="1:4" s="6" customFormat="1" ht="12.75">
      <c r="A24" s="79" t="s">
        <v>30</v>
      </c>
      <c r="B24" s="59">
        <v>21.6</v>
      </c>
      <c r="C24" s="60">
        <v>21.7</v>
      </c>
      <c r="D24" s="59">
        <v>19.1</v>
      </c>
    </row>
    <row r="25" spans="1:4" s="6" customFormat="1" ht="15" customHeight="1">
      <c r="A25" s="79" t="s">
        <v>59</v>
      </c>
      <c r="B25" s="59">
        <v>86.6</v>
      </c>
      <c r="C25" s="60">
        <v>88.7</v>
      </c>
      <c r="D25" s="59" t="s">
        <v>60</v>
      </c>
    </row>
    <row r="26" spans="1:4" s="6" customFormat="1" ht="12.75">
      <c r="A26" s="79" t="s">
        <v>32</v>
      </c>
      <c r="B26" s="59">
        <v>49</v>
      </c>
      <c r="C26" s="60">
        <v>50.6</v>
      </c>
      <c r="D26" s="59">
        <v>50.9</v>
      </c>
    </row>
    <row r="27" spans="1:4" s="6" customFormat="1" ht="12.75">
      <c r="A27" s="79" t="s">
        <v>61</v>
      </c>
      <c r="B27" s="59">
        <v>65.6</v>
      </c>
      <c r="C27" s="60">
        <v>68</v>
      </c>
      <c r="D27" s="59">
        <v>69.3</v>
      </c>
    </row>
    <row r="28" spans="1:4" s="6" customFormat="1" ht="16.5" customHeight="1">
      <c r="A28" s="65" t="s">
        <v>62</v>
      </c>
      <c r="B28" s="66">
        <v>60.2</v>
      </c>
      <c r="C28" s="67">
        <v>61.3</v>
      </c>
      <c r="D28" s="66">
        <v>59.7</v>
      </c>
    </row>
    <row r="29" spans="1:4" s="6" customFormat="1" ht="16.5" customHeight="1">
      <c r="A29" s="55" t="s">
        <v>35</v>
      </c>
      <c r="B29" s="69"/>
      <c r="C29" s="69"/>
      <c r="D29" s="80"/>
    </row>
    <row r="30" spans="1:4" s="6" customFormat="1" ht="12.75">
      <c r="A30" s="79" t="s">
        <v>36</v>
      </c>
      <c r="B30" s="59">
        <v>19.4</v>
      </c>
      <c r="C30" s="60">
        <v>20</v>
      </c>
      <c r="D30" s="59">
        <v>20</v>
      </c>
    </row>
    <row r="31" spans="1:4" s="6" customFormat="1" ht="12.75">
      <c r="A31" s="79" t="s">
        <v>37</v>
      </c>
      <c r="B31" s="59">
        <v>41.6</v>
      </c>
      <c r="C31" s="60">
        <v>42.5</v>
      </c>
      <c r="D31" s="59">
        <v>42.4</v>
      </c>
    </row>
    <row r="32" spans="1:4" s="6" customFormat="1" ht="12.75">
      <c r="A32" s="79" t="s">
        <v>38</v>
      </c>
      <c r="B32" s="59">
        <v>48.5</v>
      </c>
      <c r="C32" s="60">
        <v>49.5</v>
      </c>
      <c r="D32" s="59" t="s">
        <v>63</v>
      </c>
    </row>
    <row r="33" spans="1:4" s="6" customFormat="1" ht="12.75">
      <c r="A33" s="79" t="s">
        <v>39</v>
      </c>
      <c r="B33" s="59">
        <v>54.4</v>
      </c>
      <c r="C33" s="60">
        <v>50</v>
      </c>
      <c r="D33" s="59" t="s">
        <v>64</v>
      </c>
    </row>
    <row r="34" spans="1:4" s="6" customFormat="1" ht="12.75">
      <c r="A34" s="79" t="s">
        <v>40</v>
      </c>
      <c r="B34" s="59">
        <v>29.9</v>
      </c>
      <c r="C34" s="60">
        <v>30.3</v>
      </c>
      <c r="D34" s="59">
        <v>26.3</v>
      </c>
    </row>
    <row r="35" spans="1:4" s="6" customFormat="1" ht="12.75">
      <c r="A35" s="79" t="s">
        <v>41</v>
      </c>
      <c r="B35" s="59">
        <v>20.9</v>
      </c>
      <c r="C35" s="60">
        <v>21.2</v>
      </c>
      <c r="D35" s="59">
        <v>18.5</v>
      </c>
    </row>
    <row r="36" spans="1:4" s="6" customFormat="1" ht="12.75">
      <c r="A36" s="79" t="s">
        <v>42</v>
      </c>
      <c r="B36" s="59">
        <v>48.5</v>
      </c>
      <c r="C36" s="60">
        <v>49.5</v>
      </c>
      <c r="D36" s="59">
        <v>50.6</v>
      </c>
    </row>
    <row r="37" spans="1:4" s="6" customFormat="1" ht="16.5" customHeight="1">
      <c r="A37" s="65" t="s">
        <v>56</v>
      </c>
      <c r="B37" s="66">
        <v>31.1</v>
      </c>
      <c r="C37" s="67">
        <v>31.2</v>
      </c>
      <c r="D37" s="66">
        <v>28.9</v>
      </c>
    </row>
    <row r="38" spans="1:4" s="6" customFormat="1" ht="12.75">
      <c r="A38" s="81" t="s">
        <v>57</v>
      </c>
      <c r="B38" s="82">
        <v>45</v>
      </c>
      <c r="C38" s="83">
        <v>45.5</v>
      </c>
      <c r="D38" s="82">
        <v>43.4</v>
      </c>
    </row>
    <row r="39" ht="22.5" customHeight="1"/>
    <row r="44" ht="26.25" customHeight="1"/>
  </sheetData>
  <sheetProtection selectLockedCells="1" selectUnlockedCells="1"/>
  <mergeCells count="5">
    <mergeCell ref="A1:D1"/>
    <mergeCell ref="A2:A3"/>
    <mergeCell ref="B2:B3"/>
    <mergeCell ref="C2:C3"/>
    <mergeCell ref="D2:D3"/>
  </mergeCells>
  <printOptions/>
  <pageMargins left="0.19652777777777777" right="0.19652777777777777" top="0.07847222222222222" bottom="0.07847222222222222" header="0" footer="0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CJ48"/>
  <sheetViews>
    <sheetView zoomScale="89" zoomScaleNormal="89" workbookViewId="0" topLeftCell="A1">
      <pane xSplit="1" ySplit="7" topLeftCell="AM26" activePane="bottomRight" state="frozen"/>
      <selection pane="topLeft" activeCell="A1" sqref="A1"/>
      <selection pane="topRight" activeCell="AM1" sqref="AM1"/>
      <selection pane="bottomLeft" activeCell="A26" sqref="A26"/>
      <selection pane="bottomRight" activeCell="A41" sqref="A41"/>
    </sheetView>
  </sheetViews>
  <sheetFormatPr defaultColWidth="9.140625" defaultRowHeight="12.75"/>
  <cols>
    <col min="1" max="1" width="21.140625" style="0" customWidth="1"/>
    <col min="5" max="5" width="8.28125" style="0" customWidth="1"/>
    <col min="6" max="6" width="8.7109375" style="0" customWidth="1"/>
    <col min="7" max="7" width="7.140625" style="0" customWidth="1"/>
    <col min="8" max="8" width="8.7109375" style="0" customWidth="1"/>
    <col min="9" max="9" width="7.140625" style="0" customWidth="1"/>
    <col min="10" max="10" width="9.7109375" style="0" customWidth="1"/>
    <col min="11" max="12" width="8.140625" style="0" customWidth="1"/>
    <col min="13" max="13" width="6.421875" style="0" customWidth="1"/>
    <col min="14" max="14" width="7.140625" style="0" customWidth="1"/>
    <col min="15" max="15" width="6.421875" style="0" customWidth="1"/>
    <col min="16" max="18" width="7.28125" style="0" customWidth="1"/>
    <col min="19" max="19" width="7.421875" style="0" customWidth="1"/>
    <col min="20" max="25" width="7.8515625" style="0" customWidth="1"/>
    <col min="26" max="31" width="7.140625" style="0" customWidth="1"/>
    <col min="32" max="34" width="7.7109375" style="0" customWidth="1"/>
    <col min="35" max="35" width="8.57421875" style="0" customWidth="1"/>
    <col min="36" max="38" width="7.57421875" style="0" customWidth="1"/>
    <col min="39" max="39" width="8.28125" style="0" customWidth="1"/>
    <col min="40" max="42" width="5.421875" style="0" customWidth="1"/>
    <col min="43" max="43" width="6.140625" style="0" customWidth="1"/>
    <col min="44" max="46" width="5.28125" style="0" customWidth="1"/>
    <col min="47" max="47" width="7.140625" style="0" customWidth="1"/>
    <col min="48" max="49" width="6.8515625" style="0" customWidth="1"/>
    <col min="50" max="52" width="8.140625" style="0" customWidth="1"/>
    <col min="53" max="53" width="8.57421875" style="0" customWidth="1"/>
    <col min="54" max="55" width="6.7109375" style="0" customWidth="1"/>
    <col min="56" max="56" width="8.00390625" style="0" customWidth="1"/>
    <col min="57" max="57" width="8.7109375" style="0" customWidth="1"/>
    <col min="58" max="58" width="7.8515625" style="0" customWidth="1"/>
    <col min="59" max="59" width="10.57421875" style="0" customWidth="1"/>
  </cols>
  <sheetData>
    <row r="1" spans="1:59" s="2" customFormat="1" ht="20.25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</row>
    <row r="2" spans="1:59" s="85" customFormat="1" ht="15.75" customHeight="1">
      <c r="A2" s="5" t="s">
        <v>2</v>
      </c>
      <c r="B2" s="5" t="s">
        <v>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67</v>
      </c>
      <c r="AA2" s="5"/>
      <c r="AB2" s="5"/>
      <c r="AC2" s="5"/>
      <c r="AD2" s="5"/>
      <c r="AE2" s="5"/>
      <c r="AF2" s="5" t="s">
        <v>68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 t="s">
        <v>69</v>
      </c>
      <c r="AV2" s="5"/>
      <c r="AW2" s="5"/>
      <c r="AX2" s="5" t="s">
        <v>70</v>
      </c>
      <c r="AY2" s="5"/>
      <c r="AZ2" s="5"/>
      <c r="BA2" s="5"/>
      <c r="BB2" s="5" t="s">
        <v>71</v>
      </c>
      <c r="BC2" s="5"/>
      <c r="BD2" s="5"/>
      <c r="BE2" s="5" t="s">
        <v>72</v>
      </c>
      <c r="BF2" s="5"/>
      <c r="BG2" s="5"/>
    </row>
    <row r="3" spans="1:59" s="85" customFormat="1" ht="12.75" customHeight="1">
      <c r="A3" s="5"/>
      <c r="B3" s="5" t="s">
        <v>73</v>
      </c>
      <c r="C3" s="5"/>
      <c r="D3" s="5"/>
      <c r="E3" s="5"/>
      <c r="F3" s="5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 t="s">
        <v>73</v>
      </c>
      <c r="AG3" s="5"/>
      <c r="AH3" s="5"/>
      <c r="AI3" s="5"/>
      <c r="AJ3" s="7" t="s">
        <v>5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s="85" customFormat="1" ht="43.5" customHeight="1">
      <c r="A4" s="5"/>
      <c r="B4" s="5"/>
      <c r="C4" s="5"/>
      <c r="D4" s="5"/>
      <c r="E4" s="5"/>
      <c r="F4" s="7" t="s">
        <v>75</v>
      </c>
      <c r="G4" s="7"/>
      <c r="H4" s="7"/>
      <c r="I4" s="7"/>
      <c r="J4" s="7"/>
      <c r="K4" s="7"/>
      <c r="L4" s="7"/>
      <c r="M4" s="7" t="s">
        <v>76</v>
      </c>
      <c r="N4" s="7"/>
      <c r="O4" s="7"/>
      <c r="P4" s="7"/>
      <c r="Q4" s="7"/>
      <c r="R4" s="7"/>
      <c r="S4" s="7"/>
      <c r="T4" s="7" t="s">
        <v>77</v>
      </c>
      <c r="U4" s="7"/>
      <c r="V4" s="7"/>
      <c r="W4" s="7"/>
      <c r="X4" s="7"/>
      <c r="Y4" s="7"/>
      <c r="Z4" s="5"/>
      <c r="AA4" s="5"/>
      <c r="AB4" s="5"/>
      <c r="AC4" s="5"/>
      <c r="AD4" s="5"/>
      <c r="AE4" s="5"/>
      <c r="AF4" s="5"/>
      <c r="AG4" s="5"/>
      <c r="AH4" s="5"/>
      <c r="AI4" s="5"/>
      <c r="AJ4" s="7" t="s">
        <v>75</v>
      </c>
      <c r="AK4" s="7"/>
      <c r="AL4" s="7"/>
      <c r="AM4" s="7"/>
      <c r="AN4" s="7" t="s">
        <v>76</v>
      </c>
      <c r="AO4" s="7"/>
      <c r="AP4" s="7"/>
      <c r="AQ4" s="7"/>
      <c r="AR4" s="7" t="s">
        <v>77</v>
      </c>
      <c r="AS4" s="7"/>
      <c r="AT4" s="7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86" customFormat="1" ht="17.25" customHeight="1">
      <c r="A5" s="5"/>
      <c r="B5" s="5">
        <v>2018</v>
      </c>
      <c r="C5" s="5">
        <v>2019</v>
      </c>
      <c r="D5" s="5">
        <v>2020</v>
      </c>
      <c r="E5" s="5" t="s">
        <v>9</v>
      </c>
      <c r="F5" s="5">
        <v>2018</v>
      </c>
      <c r="G5" s="5"/>
      <c r="H5" s="5">
        <v>2019</v>
      </c>
      <c r="I5" s="5"/>
      <c r="J5" s="5">
        <v>2020</v>
      </c>
      <c r="K5" s="5"/>
      <c r="L5" s="5" t="s">
        <v>9</v>
      </c>
      <c r="M5" s="5">
        <v>2018</v>
      </c>
      <c r="N5" s="5"/>
      <c r="O5" s="5">
        <v>2019</v>
      </c>
      <c r="P5" s="5"/>
      <c r="Q5" s="5">
        <v>2020</v>
      </c>
      <c r="R5" s="5"/>
      <c r="S5" s="5" t="s">
        <v>9</v>
      </c>
      <c r="T5" s="5">
        <v>2018</v>
      </c>
      <c r="U5" s="5"/>
      <c r="V5" s="5">
        <v>2019</v>
      </c>
      <c r="W5" s="5"/>
      <c r="X5" s="5">
        <v>2020</v>
      </c>
      <c r="Y5" s="5"/>
      <c r="Z5" s="5">
        <v>2018</v>
      </c>
      <c r="AA5" s="5"/>
      <c r="AB5" s="5">
        <v>2019</v>
      </c>
      <c r="AC5" s="5"/>
      <c r="AD5" s="5">
        <v>2020</v>
      </c>
      <c r="AE5" s="5"/>
      <c r="AF5" s="5">
        <v>2018</v>
      </c>
      <c r="AG5" s="5">
        <v>2019</v>
      </c>
      <c r="AH5" s="5">
        <v>2020</v>
      </c>
      <c r="AI5" s="5" t="s">
        <v>9</v>
      </c>
      <c r="AJ5" s="5">
        <v>2018</v>
      </c>
      <c r="AK5" s="5">
        <v>2019</v>
      </c>
      <c r="AL5" s="5">
        <v>2020</v>
      </c>
      <c r="AM5" s="5" t="s">
        <v>9</v>
      </c>
      <c r="AN5" s="5">
        <v>2018</v>
      </c>
      <c r="AO5" s="5">
        <v>2019</v>
      </c>
      <c r="AP5" s="5">
        <v>2020</v>
      </c>
      <c r="AQ5" s="5" t="s">
        <v>9</v>
      </c>
      <c r="AR5" s="5">
        <v>2018</v>
      </c>
      <c r="AS5" s="5">
        <v>2019</v>
      </c>
      <c r="AT5" s="5">
        <v>2020</v>
      </c>
      <c r="AU5" s="5">
        <v>2018</v>
      </c>
      <c r="AV5" s="5">
        <v>2019</v>
      </c>
      <c r="AW5" s="5">
        <v>2020</v>
      </c>
      <c r="AX5" s="5">
        <v>2018</v>
      </c>
      <c r="AY5" s="5">
        <v>2019</v>
      </c>
      <c r="AZ5" s="5">
        <v>2020</v>
      </c>
      <c r="BA5" s="5" t="s">
        <v>9</v>
      </c>
      <c r="BB5" s="5">
        <v>2018</v>
      </c>
      <c r="BC5" s="5">
        <v>2019</v>
      </c>
      <c r="BD5" s="5">
        <v>2020</v>
      </c>
      <c r="BE5" s="5">
        <v>2018</v>
      </c>
      <c r="BF5" s="5">
        <v>2019</v>
      </c>
      <c r="BG5" s="5">
        <v>2020</v>
      </c>
    </row>
    <row r="6" spans="1:59" s="88" customFormat="1" ht="11.25" customHeight="1">
      <c r="A6" s="5"/>
      <c r="B6" s="87" t="s">
        <v>78</v>
      </c>
      <c r="C6" s="87"/>
      <c r="D6" s="87"/>
      <c r="E6" s="87"/>
      <c r="F6" s="87" t="s">
        <v>78</v>
      </c>
      <c r="G6" s="87" t="s">
        <v>52</v>
      </c>
      <c r="H6" s="87" t="s">
        <v>78</v>
      </c>
      <c r="I6" s="87" t="s">
        <v>52</v>
      </c>
      <c r="J6" s="87" t="s">
        <v>78</v>
      </c>
      <c r="K6" s="87" t="s">
        <v>52</v>
      </c>
      <c r="L6" s="87" t="s">
        <v>78</v>
      </c>
      <c r="M6" s="87" t="s">
        <v>78</v>
      </c>
      <c r="N6" s="87" t="s">
        <v>52</v>
      </c>
      <c r="O6" s="87" t="s">
        <v>78</v>
      </c>
      <c r="P6" s="87" t="s">
        <v>52</v>
      </c>
      <c r="Q6" s="87" t="s">
        <v>78</v>
      </c>
      <c r="R6" s="87" t="s">
        <v>52</v>
      </c>
      <c r="S6" s="87" t="s">
        <v>78</v>
      </c>
      <c r="T6" s="87" t="s">
        <v>78</v>
      </c>
      <c r="U6" s="87" t="s">
        <v>52</v>
      </c>
      <c r="V6" s="87" t="s">
        <v>78</v>
      </c>
      <c r="W6" s="87" t="s">
        <v>52</v>
      </c>
      <c r="X6" s="87" t="s">
        <v>78</v>
      </c>
      <c r="Y6" s="87" t="s">
        <v>52</v>
      </c>
      <c r="Z6" s="87" t="s">
        <v>78</v>
      </c>
      <c r="AA6" s="87" t="s">
        <v>52</v>
      </c>
      <c r="AB6" s="87" t="s">
        <v>78</v>
      </c>
      <c r="AC6" s="87" t="s">
        <v>52</v>
      </c>
      <c r="AD6" s="87" t="s">
        <v>78</v>
      </c>
      <c r="AE6" s="87" t="s">
        <v>52</v>
      </c>
      <c r="AF6" s="87" t="s">
        <v>78</v>
      </c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 t="s">
        <v>52</v>
      </c>
      <c r="BC6" s="87"/>
      <c r="BD6" s="87"/>
      <c r="BE6" s="87"/>
      <c r="BF6" s="87"/>
      <c r="BG6" s="87"/>
    </row>
    <row r="7" spans="1:59" s="6" customFormat="1" ht="19.5" customHeight="1">
      <c r="A7" s="9" t="s">
        <v>10</v>
      </c>
      <c r="B7" s="89"/>
      <c r="C7" s="89"/>
      <c r="D7" s="89"/>
      <c r="E7" s="90"/>
      <c r="F7" s="89"/>
      <c r="G7" s="89"/>
      <c r="H7" s="89"/>
      <c r="I7" s="89"/>
      <c r="J7" s="89"/>
      <c r="K7" s="91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78"/>
      <c r="BF7" s="78"/>
      <c r="BG7" s="12"/>
    </row>
    <row r="8" spans="1:59" s="6" customFormat="1" ht="13.5" customHeight="1">
      <c r="A8" s="79" t="s">
        <v>11</v>
      </c>
      <c r="B8" s="92">
        <v>113954</v>
      </c>
      <c r="C8" s="93">
        <v>114230</v>
      </c>
      <c r="D8" s="94">
        <v>114542</v>
      </c>
      <c r="E8" s="95">
        <f aca="true" t="shared" si="0" ref="E8:E31">D8-B8</f>
        <v>588</v>
      </c>
      <c r="F8" s="96">
        <v>113564</v>
      </c>
      <c r="G8" s="97">
        <f aca="true" t="shared" si="1" ref="G8:G31">F8/B8</f>
        <v>0.9965775663864367</v>
      </c>
      <c r="H8" s="96">
        <v>113832</v>
      </c>
      <c r="I8" s="97">
        <f aca="true" t="shared" si="2" ref="I8:I31">H8/C8</f>
        <v>0.9965158014532084</v>
      </c>
      <c r="J8" s="98">
        <v>114144</v>
      </c>
      <c r="K8" s="97">
        <f aca="true" t="shared" si="3" ref="K8:K31">J8/D8</f>
        <v>0.9965252920326169</v>
      </c>
      <c r="L8" s="99">
        <f aca="true" t="shared" si="4" ref="L8:L31">J8-F8</f>
        <v>580</v>
      </c>
      <c r="M8" s="99">
        <v>387</v>
      </c>
      <c r="N8" s="100">
        <v>0.0030000000000000005</v>
      </c>
      <c r="O8" s="99">
        <v>395</v>
      </c>
      <c r="P8" s="100">
        <f aca="true" t="shared" si="5" ref="P8:P31">O8/C8</f>
        <v>0.0034579357436750418</v>
      </c>
      <c r="Q8" s="101">
        <v>395</v>
      </c>
      <c r="R8" s="100">
        <f aca="true" t="shared" si="6" ref="R8:R31">Q8/D8</f>
        <v>0.0034485167012973405</v>
      </c>
      <c r="S8" s="99">
        <f aca="true" t="shared" si="7" ref="S8:S31">Q8-M8</f>
        <v>8</v>
      </c>
      <c r="T8" s="99">
        <v>3</v>
      </c>
      <c r="U8" s="102">
        <v>0</v>
      </c>
      <c r="V8" s="99">
        <v>3</v>
      </c>
      <c r="W8" s="102">
        <f aca="true" t="shared" si="8" ref="W8:W31">V8/C8</f>
        <v>2.6262803116519303E-05</v>
      </c>
      <c r="X8" s="101">
        <v>3</v>
      </c>
      <c r="Y8" s="102">
        <f aca="true" t="shared" si="9" ref="Y8:Y31">X8/D8</f>
        <v>2.619126608580259E-05</v>
      </c>
      <c r="Z8" s="99">
        <v>0</v>
      </c>
      <c r="AA8" s="102">
        <v>0</v>
      </c>
      <c r="AB8" s="99">
        <v>0</v>
      </c>
      <c r="AC8" s="102">
        <v>0</v>
      </c>
      <c r="AD8" s="101">
        <v>0</v>
      </c>
      <c r="AE8" s="102">
        <v>0</v>
      </c>
      <c r="AF8" s="103">
        <v>2109</v>
      </c>
      <c r="AG8" s="103">
        <v>2094</v>
      </c>
      <c r="AH8" s="103">
        <v>2025</v>
      </c>
      <c r="AI8" s="104">
        <f aca="true" t="shared" si="10" ref="AI8:AI31">AH8-AF8</f>
        <v>-84</v>
      </c>
      <c r="AJ8" s="103">
        <v>2101</v>
      </c>
      <c r="AK8" s="103">
        <v>2086</v>
      </c>
      <c r="AL8" s="103">
        <v>2025</v>
      </c>
      <c r="AM8" s="105">
        <f aca="true" t="shared" si="11" ref="AM8:AM31">AL8-AJ8</f>
        <v>-76</v>
      </c>
      <c r="AN8" s="103">
        <v>8</v>
      </c>
      <c r="AO8" s="103">
        <v>8</v>
      </c>
      <c r="AP8" s="99">
        <v>0</v>
      </c>
      <c r="AQ8" s="105">
        <f aca="true" t="shared" si="12" ref="AQ8:AQ31">AP8-AN8</f>
        <v>-8</v>
      </c>
      <c r="AR8" s="103">
        <v>0</v>
      </c>
      <c r="AS8" s="106">
        <v>0</v>
      </c>
      <c r="AT8" s="99">
        <v>0</v>
      </c>
      <c r="AU8" s="103">
        <v>0</v>
      </c>
      <c r="AV8" s="103">
        <v>0</v>
      </c>
      <c r="AW8" s="99">
        <v>0</v>
      </c>
      <c r="AX8" s="103">
        <v>2286</v>
      </c>
      <c r="AY8" s="103">
        <v>1818</v>
      </c>
      <c r="AZ8" s="103">
        <v>1713</v>
      </c>
      <c r="BA8" s="105">
        <f aca="true" t="shared" si="13" ref="BA8:BA31">AZ8-AX8</f>
        <v>-573</v>
      </c>
      <c r="BB8" s="107">
        <v>1.9</v>
      </c>
      <c r="BC8" s="107">
        <f>AG8/C8*100</f>
        <v>1.8331436575330473</v>
      </c>
      <c r="BD8" s="107">
        <f>AH8/D8*100</f>
        <v>1.7679104607916747</v>
      </c>
      <c r="BE8" s="18">
        <v>2.26</v>
      </c>
      <c r="BF8" s="108">
        <v>2.25</v>
      </c>
      <c r="BG8" s="18">
        <v>1.83</v>
      </c>
    </row>
    <row r="9" spans="1:59" s="6" customFormat="1" ht="12.75" customHeight="1">
      <c r="A9" s="79" t="s">
        <v>12</v>
      </c>
      <c r="B9" s="92">
        <v>130206</v>
      </c>
      <c r="C9" s="109">
        <v>131516</v>
      </c>
      <c r="D9" s="110">
        <v>132565</v>
      </c>
      <c r="E9" s="95">
        <f t="shared" si="0"/>
        <v>2359</v>
      </c>
      <c r="F9" s="96">
        <v>129867</v>
      </c>
      <c r="G9" s="97">
        <f t="shared" si="1"/>
        <v>0.9973964333440856</v>
      </c>
      <c r="H9" s="96">
        <v>131177</v>
      </c>
      <c r="I9" s="97">
        <f t="shared" si="2"/>
        <v>0.9974223668603059</v>
      </c>
      <c r="J9" s="98">
        <v>132226</v>
      </c>
      <c r="K9" s="97">
        <f t="shared" si="3"/>
        <v>0.99744276392713</v>
      </c>
      <c r="L9" s="99">
        <f t="shared" si="4"/>
        <v>2359</v>
      </c>
      <c r="M9" s="99">
        <v>280</v>
      </c>
      <c r="N9" s="100">
        <v>0.002</v>
      </c>
      <c r="O9" s="99">
        <v>280</v>
      </c>
      <c r="P9" s="100">
        <f t="shared" si="5"/>
        <v>0.0021290185224611454</v>
      </c>
      <c r="Q9" s="101">
        <v>280</v>
      </c>
      <c r="R9" s="100">
        <f t="shared" si="6"/>
        <v>0.002112171387621167</v>
      </c>
      <c r="S9" s="99">
        <f t="shared" si="7"/>
        <v>0</v>
      </c>
      <c r="T9" s="99">
        <v>59</v>
      </c>
      <c r="U9" s="102">
        <v>0.0005</v>
      </c>
      <c r="V9" s="99">
        <v>59</v>
      </c>
      <c r="W9" s="102">
        <f t="shared" si="8"/>
        <v>0.0004486146172328842</v>
      </c>
      <c r="X9" s="101">
        <v>59</v>
      </c>
      <c r="Y9" s="102">
        <f t="shared" si="9"/>
        <v>0.0004450646852487459</v>
      </c>
      <c r="Z9" s="99">
        <v>0</v>
      </c>
      <c r="AA9" s="102">
        <v>0</v>
      </c>
      <c r="AB9" s="99">
        <v>0</v>
      </c>
      <c r="AC9" s="102">
        <v>0</v>
      </c>
      <c r="AD9" s="101">
        <v>0</v>
      </c>
      <c r="AE9" s="102">
        <f aca="true" t="shared" si="14" ref="AE9:AE31">AD9/D9</f>
        <v>0</v>
      </c>
      <c r="AF9" s="103">
        <v>2238</v>
      </c>
      <c r="AG9" s="103">
        <v>2597</v>
      </c>
      <c r="AH9" s="103">
        <v>2280</v>
      </c>
      <c r="AI9" s="104">
        <f t="shared" si="10"/>
        <v>42</v>
      </c>
      <c r="AJ9" s="103">
        <v>2214</v>
      </c>
      <c r="AK9" s="103">
        <v>2597</v>
      </c>
      <c r="AL9" s="103">
        <v>2280</v>
      </c>
      <c r="AM9" s="105">
        <f t="shared" si="11"/>
        <v>66</v>
      </c>
      <c r="AN9" s="103">
        <v>24</v>
      </c>
      <c r="AO9" s="103">
        <v>0</v>
      </c>
      <c r="AP9" s="103">
        <v>0</v>
      </c>
      <c r="AQ9" s="105">
        <f t="shared" si="12"/>
        <v>-24</v>
      </c>
      <c r="AR9" s="103">
        <v>0</v>
      </c>
      <c r="AS9" s="106">
        <v>0</v>
      </c>
      <c r="AT9" s="106">
        <v>0</v>
      </c>
      <c r="AU9" s="103">
        <v>0</v>
      </c>
      <c r="AV9" s="103">
        <v>0</v>
      </c>
      <c r="AW9" s="103">
        <v>0</v>
      </c>
      <c r="AX9" s="103">
        <v>811</v>
      </c>
      <c r="AY9" s="103">
        <v>1287</v>
      </c>
      <c r="AZ9" s="103">
        <v>1231</v>
      </c>
      <c r="BA9" s="105">
        <f t="shared" si="13"/>
        <v>420</v>
      </c>
      <c r="BB9" s="107">
        <v>1.7000000000000002</v>
      </c>
      <c r="BC9" s="107">
        <v>1.7000000000000002</v>
      </c>
      <c r="BD9" s="107">
        <f aca="true" t="shared" si="15" ref="BD9:BD30">AH9/D9*100</f>
        <v>1.7199109870629503</v>
      </c>
      <c r="BE9" s="18">
        <v>1.03</v>
      </c>
      <c r="BF9" s="108">
        <v>1.02</v>
      </c>
      <c r="BG9" s="111">
        <v>1.01</v>
      </c>
    </row>
    <row r="10" spans="1:59" s="6" customFormat="1" ht="13.5" customHeight="1">
      <c r="A10" s="79" t="s">
        <v>13</v>
      </c>
      <c r="B10" s="92">
        <v>288197</v>
      </c>
      <c r="C10" s="93">
        <v>288405</v>
      </c>
      <c r="D10" s="94">
        <v>289055</v>
      </c>
      <c r="E10" s="95">
        <f t="shared" si="0"/>
        <v>858</v>
      </c>
      <c r="F10" s="96">
        <v>287638</v>
      </c>
      <c r="G10" s="97">
        <f t="shared" si="1"/>
        <v>0.9980603545491452</v>
      </c>
      <c r="H10" s="96">
        <v>287846</v>
      </c>
      <c r="I10" s="97">
        <f t="shared" si="2"/>
        <v>0.998061753437007</v>
      </c>
      <c r="J10" s="98">
        <v>288492</v>
      </c>
      <c r="K10" s="97">
        <f t="shared" si="3"/>
        <v>0.9980522737887253</v>
      </c>
      <c r="L10" s="99">
        <f t="shared" si="4"/>
        <v>854</v>
      </c>
      <c r="M10" s="99">
        <v>559</v>
      </c>
      <c r="N10" s="100">
        <v>0.002</v>
      </c>
      <c r="O10" s="99">
        <v>559</v>
      </c>
      <c r="P10" s="100">
        <f t="shared" si="5"/>
        <v>0.0019382465629930133</v>
      </c>
      <c r="Q10" s="101">
        <v>563</v>
      </c>
      <c r="R10" s="100">
        <f t="shared" si="6"/>
        <v>0.0019477262112746708</v>
      </c>
      <c r="S10" s="99">
        <f t="shared" si="7"/>
        <v>4</v>
      </c>
      <c r="T10" s="99">
        <v>0</v>
      </c>
      <c r="U10" s="102">
        <v>0</v>
      </c>
      <c r="V10" s="99">
        <v>0</v>
      </c>
      <c r="W10" s="102">
        <f t="shared" si="8"/>
        <v>0</v>
      </c>
      <c r="X10" s="101">
        <v>0</v>
      </c>
      <c r="Y10" s="102">
        <f t="shared" si="9"/>
        <v>0</v>
      </c>
      <c r="Z10" s="99">
        <v>0</v>
      </c>
      <c r="AA10" s="102">
        <v>0</v>
      </c>
      <c r="AB10" s="99">
        <v>0</v>
      </c>
      <c r="AC10" s="102">
        <v>0</v>
      </c>
      <c r="AD10" s="101">
        <v>0</v>
      </c>
      <c r="AE10" s="102">
        <f t="shared" si="14"/>
        <v>0</v>
      </c>
      <c r="AF10" s="103">
        <v>7608</v>
      </c>
      <c r="AG10" s="103">
        <v>10605</v>
      </c>
      <c r="AH10" s="103">
        <v>7600</v>
      </c>
      <c r="AI10" s="104">
        <f t="shared" si="10"/>
        <v>-8</v>
      </c>
      <c r="AJ10" s="103">
        <v>7596</v>
      </c>
      <c r="AK10" s="103">
        <v>10605</v>
      </c>
      <c r="AL10" s="103">
        <v>7596</v>
      </c>
      <c r="AM10" s="105">
        <f t="shared" si="11"/>
        <v>0</v>
      </c>
      <c r="AN10" s="103">
        <v>12</v>
      </c>
      <c r="AO10" s="103">
        <v>0</v>
      </c>
      <c r="AP10" s="103">
        <v>4</v>
      </c>
      <c r="AQ10" s="105">
        <f t="shared" si="12"/>
        <v>-8</v>
      </c>
      <c r="AR10" s="103">
        <v>0</v>
      </c>
      <c r="AS10" s="106">
        <v>0</v>
      </c>
      <c r="AT10" s="106">
        <v>0</v>
      </c>
      <c r="AU10" s="103">
        <v>0</v>
      </c>
      <c r="AV10" s="103">
        <v>0</v>
      </c>
      <c r="AW10" s="103">
        <v>0</v>
      </c>
      <c r="AX10" s="103">
        <v>7000</v>
      </c>
      <c r="AY10" s="103">
        <v>10397</v>
      </c>
      <c r="AZ10" s="103">
        <v>6950</v>
      </c>
      <c r="BA10" s="105">
        <f t="shared" si="13"/>
        <v>-50</v>
      </c>
      <c r="BB10" s="107">
        <v>2.6</v>
      </c>
      <c r="BC10" s="107">
        <f aca="true" t="shared" si="16" ref="BC10:BC31">AG10/C10*100</f>
        <v>3.6771207156602697</v>
      </c>
      <c r="BD10" s="107">
        <f t="shared" si="15"/>
        <v>2.6292574077597686</v>
      </c>
      <c r="BE10" s="18">
        <v>1.77</v>
      </c>
      <c r="BF10" s="108">
        <v>1.79</v>
      </c>
      <c r="BG10" s="111">
        <v>1.66</v>
      </c>
    </row>
    <row r="11" spans="1:59" s="6" customFormat="1" ht="12.75">
      <c r="A11" s="79" t="s">
        <v>14</v>
      </c>
      <c r="B11" s="92">
        <v>201874</v>
      </c>
      <c r="C11" s="109">
        <v>204739</v>
      </c>
      <c r="D11" s="110">
        <v>211695</v>
      </c>
      <c r="E11" s="95">
        <f t="shared" si="0"/>
        <v>9821</v>
      </c>
      <c r="F11" s="96">
        <v>201162</v>
      </c>
      <c r="G11" s="97">
        <f t="shared" si="1"/>
        <v>0.9964730475445079</v>
      </c>
      <c r="H11" s="96">
        <v>204027</v>
      </c>
      <c r="I11" s="97">
        <f t="shared" si="2"/>
        <v>0.9965224016919102</v>
      </c>
      <c r="J11" s="98">
        <v>210983</v>
      </c>
      <c r="K11" s="97">
        <f t="shared" si="3"/>
        <v>0.9966366706818772</v>
      </c>
      <c r="L11" s="99">
        <f t="shared" si="4"/>
        <v>9821</v>
      </c>
      <c r="M11" s="99">
        <v>261</v>
      </c>
      <c r="N11" s="100">
        <v>0.001</v>
      </c>
      <c r="O11" s="99">
        <v>261</v>
      </c>
      <c r="P11" s="100">
        <f t="shared" si="5"/>
        <v>0.0012747937618138214</v>
      </c>
      <c r="Q11" s="101">
        <v>261</v>
      </c>
      <c r="R11" s="100">
        <f t="shared" si="6"/>
        <v>0.0012329058315028697</v>
      </c>
      <c r="S11" s="99">
        <f t="shared" si="7"/>
        <v>0</v>
      </c>
      <c r="T11" s="99">
        <v>451</v>
      </c>
      <c r="U11" s="102">
        <v>0.0022</v>
      </c>
      <c r="V11" s="99">
        <v>451</v>
      </c>
      <c r="W11" s="102">
        <f t="shared" si="8"/>
        <v>0.00220280454627599</v>
      </c>
      <c r="X11" s="101">
        <v>451</v>
      </c>
      <c r="Y11" s="102">
        <f t="shared" si="9"/>
        <v>0.0021304234866199013</v>
      </c>
      <c r="Z11" s="99">
        <v>0</v>
      </c>
      <c r="AA11" s="102">
        <v>0</v>
      </c>
      <c r="AB11" s="99">
        <v>0</v>
      </c>
      <c r="AC11" s="102">
        <v>0</v>
      </c>
      <c r="AD11" s="101">
        <v>0</v>
      </c>
      <c r="AE11" s="102">
        <f t="shared" si="14"/>
        <v>0</v>
      </c>
      <c r="AF11" s="103">
        <v>2917</v>
      </c>
      <c r="AG11" s="103">
        <v>2865</v>
      </c>
      <c r="AH11" s="103">
        <v>6956</v>
      </c>
      <c r="AI11" s="104">
        <f t="shared" si="10"/>
        <v>4039</v>
      </c>
      <c r="AJ11" s="103">
        <v>2914</v>
      </c>
      <c r="AK11" s="103">
        <v>2865</v>
      </c>
      <c r="AL11" s="103">
        <v>6956</v>
      </c>
      <c r="AM11" s="105">
        <f t="shared" si="11"/>
        <v>4042</v>
      </c>
      <c r="AN11" s="103">
        <v>3</v>
      </c>
      <c r="AO11" s="103">
        <v>0</v>
      </c>
      <c r="AP11" s="103">
        <v>0</v>
      </c>
      <c r="AQ11" s="105">
        <f t="shared" si="12"/>
        <v>-3</v>
      </c>
      <c r="AR11" s="103">
        <v>0</v>
      </c>
      <c r="AS11" s="106">
        <v>0</v>
      </c>
      <c r="AT11" s="106">
        <v>0</v>
      </c>
      <c r="AU11" s="103">
        <v>0</v>
      </c>
      <c r="AV11" s="103">
        <v>0</v>
      </c>
      <c r="AW11" s="103">
        <v>0</v>
      </c>
      <c r="AX11" s="103">
        <v>188</v>
      </c>
      <c r="AY11" s="103">
        <v>0</v>
      </c>
      <c r="AZ11" s="103">
        <v>0</v>
      </c>
      <c r="BA11" s="105">
        <f t="shared" si="13"/>
        <v>-188</v>
      </c>
      <c r="BB11" s="107">
        <v>1.4</v>
      </c>
      <c r="BC11" s="107">
        <f t="shared" si="16"/>
        <v>1.3993425776232178</v>
      </c>
      <c r="BD11" s="107">
        <f t="shared" si="15"/>
        <v>3.2858593731547745</v>
      </c>
      <c r="BE11" s="18">
        <v>1.63</v>
      </c>
      <c r="BF11" s="108">
        <v>1.61</v>
      </c>
      <c r="BG11" s="111">
        <v>1.49</v>
      </c>
    </row>
    <row r="12" spans="1:59" s="118" customFormat="1" ht="13.5" customHeight="1">
      <c r="A12" s="112" t="s">
        <v>15</v>
      </c>
      <c r="B12" s="113">
        <v>229538</v>
      </c>
      <c r="C12" s="93">
        <v>218155</v>
      </c>
      <c r="D12" s="94">
        <v>207705</v>
      </c>
      <c r="E12" s="95">
        <f t="shared" si="0"/>
        <v>-21833</v>
      </c>
      <c r="F12" s="95">
        <v>229190</v>
      </c>
      <c r="G12" s="97">
        <f t="shared" si="1"/>
        <v>0.9984839111606792</v>
      </c>
      <c r="H12" s="95">
        <v>217807</v>
      </c>
      <c r="I12" s="97">
        <f t="shared" si="2"/>
        <v>0.9984048039238156</v>
      </c>
      <c r="J12" s="98">
        <v>207357</v>
      </c>
      <c r="K12" s="97">
        <f t="shared" si="3"/>
        <v>0.9983245468332491</v>
      </c>
      <c r="L12" s="99">
        <f t="shared" si="4"/>
        <v>-21833</v>
      </c>
      <c r="M12" s="99">
        <v>321</v>
      </c>
      <c r="N12" s="100">
        <v>0.001</v>
      </c>
      <c r="O12" s="99">
        <v>321</v>
      </c>
      <c r="P12" s="100">
        <f t="shared" si="5"/>
        <v>0.0014714308633769567</v>
      </c>
      <c r="Q12" s="101">
        <v>321</v>
      </c>
      <c r="R12" s="100">
        <f t="shared" si="6"/>
        <v>0.001545461110709901</v>
      </c>
      <c r="S12" s="99">
        <f t="shared" si="7"/>
        <v>0</v>
      </c>
      <c r="T12" s="99">
        <v>27</v>
      </c>
      <c r="U12" s="102">
        <v>0.0001</v>
      </c>
      <c r="V12" s="99">
        <v>27</v>
      </c>
      <c r="W12" s="102">
        <f t="shared" si="8"/>
        <v>0.00012376521280740757</v>
      </c>
      <c r="X12" s="101">
        <v>27</v>
      </c>
      <c r="Y12" s="102">
        <f t="shared" si="9"/>
        <v>0.00012999205604101972</v>
      </c>
      <c r="Z12" s="99">
        <v>0</v>
      </c>
      <c r="AA12" s="102">
        <v>0</v>
      </c>
      <c r="AB12" s="99">
        <v>0</v>
      </c>
      <c r="AC12" s="102">
        <v>0</v>
      </c>
      <c r="AD12" s="101">
        <v>0</v>
      </c>
      <c r="AE12" s="102">
        <f t="shared" si="14"/>
        <v>0</v>
      </c>
      <c r="AF12" s="114">
        <v>3971</v>
      </c>
      <c r="AG12" s="114">
        <v>3709</v>
      </c>
      <c r="AH12" s="114">
        <v>3231</v>
      </c>
      <c r="AI12" s="104">
        <f t="shared" si="10"/>
        <v>-740</v>
      </c>
      <c r="AJ12" s="114">
        <v>3964</v>
      </c>
      <c r="AK12" s="114">
        <v>3709</v>
      </c>
      <c r="AL12" s="114">
        <v>3231</v>
      </c>
      <c r="AM12" s="105">
        <f t="shared" si="11"/>
        <v>-733</v>
      </c>
      <c r="AN12" s="114">
        <v>7</v>
      </c>
      <c r="AO12" s="114">
        <v>0</v>
      </c>
      <c r="AP12" s="114">
        <v>0</v>
      </c>
      <c r="AQ12" s="105">
        <f t="shared" si="12"/>
        <v>-7</v>
      </c>
      <c r="AR12" s="103">
        <v>0</v>
      </c>
      <c r="AS12" s="106">
        <v>0</v>
      </c>
      <c r="AT12" s="106">
        <v>0</v>
      </c>
      <c r="AU12" s="103">
        <v>0</v>
      </c>
      <c r="AV12" s="103">
        <v>0</v>
      </c>
      <c r="AW12" s="103">
        <v>0</v>
      </c>
      <c r="AX12" s="114">
        <v>13505</v>
      </c>
      <c r="AY12" s="114">
        <v>15092</v>
      </c>
      <c r="AZ12" s="114">
        <v>13681</v>
      </c>
      <c r="BA12" s="105">
        <f t="shared" si="13"/>
        <v>176</v>
      </c>
      <c r="BB12" s="115">
        <v>1.7000000000000002</v>
      </c>
      <c r="BC12" s="107">
        <f t="shared" si="16"/>
        <v>1.7001673122321286</v>
      </c>
      <c r="BD12" s="107">
        <f t="shared" si="15"/>
        <v>1.555571603957536</v>
      </c>
      <c r="BE12" s="39">
        <v>1.21</v>
      </c>
      <c r="BF12" s="116">
        <v>1.27</v>
      </c>
      <c r="BG12" s="117">
        <v>0.97</v>
      </c>
    </row>
    <row r="13" spans="1:59" s="6" customFormat="1" ht="12.75">
      <c r="A13" s="79" t="s">
        <v>16</v>
      </c>
      <c r="B13" s="92">
        <v>208391</v>
      </c>
      <c r="C13" s="114">
        <v>188827</v>
      </c>
      <c r="D13" s="119">
        <v>186561</v>
      </c>
      <c r="E13" s="95">
        <f t="shared" si="0"/>
        <v>-21830</v>
      </c>
      <c r="F13" s="96">
        <v>207208</v>
      </c>
      <c r="G13" s="97">
        <f t="shared" si="1"/>
        <v>0.9943231713461714</v>
      </c>
      <c r="H13" s="96">
        <v>187682</v>
      </c>
      <c r="I13" s="97">
        <f t="shared" si="2"/>
        <v>0.993936248523781</v>
      </c>
      <c r="J13" s="98">
        <v>185413</v>
      </c>
      <c r="K13" s="97">
        <f t="shared" si="3"/>
        <v>0.9938465166889114</v>
      </c>
      <c r="L13" s="99">
        <f t="shared" si="4"/>
        <v>-21795</v>
      </c>
      <c r="M13" s="99">
        <v>322</v>
      </c>
      <c r="N13" s="100">
        <v>0.002</v>
      </c>
      <c r="O13" s="99">
        <v>307</v>
      </c>
      <c r="P13" s="100">
        <f t="shared" si="5"/>
        <v>0.001625826815021157</v>
      </c>
      <c r="Q13" s="101">
        <v>310</v>
      </c>
      <c r="R13" s="100">
        <f t="shared" si="6"/>
        <v>0.0016616549010779317</v>
      </c>
      <c r="S13" s="99">
        <f t="shared" si="7"/>
        <v>-12</v>
      </c>
      <c r="T13" s="101">
        <v>861</v>
      </c>
      <c r="U13" s="102">
        <v>0.0041</v>
      </c>
      <c r="V13" s="101">
        <v>838</v>
      </c>
      <c r="W13" s="102">
        <f t="shared" si="8"/>
        <v>0.004437924661197816</v>
      </c>
      <c r="X13" s="101">
        <v>838</v>
      </c>
      <c r="Y13" s="102">
        <f t="shared" si="9"/>
        <v>0.004491828410010667</v>
      </c>
      <c r="Z13" s="99">
        <v>0</v>
      </c>
      <c r="AA13" s="102">
        <v>0</v>
      </c>
      <c r="AB13" s="99">
        <v>0</v>
      </c>
      <c r="AC13" s="102">
        <v>0</v>
      </c>
      <c r="AD13" s="101">
        <v>0</v>
      </c>
      <c r="AE13" s="102">
        <f t="shared" si="14"/>
        <v>0</v>
      </c>
      <c r="AF13" s="103">
        <v>3202</v>
      </c>
      <c r="AG13" s="103">
        <v>3100</v>
      </c>
      <c r="AH13" s="103">
        <v>2859</v>
      </c>
      <c r="AI13" s="104">
        <f t="shared" si="10"/>
        <v>-343</v>
      </c>
      <c r="AJ13" s="103">
        <v>3196</v>
      </c>
      <c r="AK13" s="103">
        <v>3100</v>
      </c>
      <c r="AL13" s="103">
        <v>2856</v>
      </c>
      <c r="AM13" s="105">
        <f t="shared" si="11"/>
        <v>-340</v>
      </c>
      <c r="AN13" s="103">
        <v>6</v>
      </c>
      <c r="AO13" s="103">
        <v>0</v>
      </c>
      <c r="AP13" s="103">
        <v>3</v>
      </c>
      <c r="AQ13" s="105">
        <f t="shared" si="12"/>
        <v>-3</v>
      </c>
      <c r="AR13" s="103">
        <v>0</v>
      </c>
      <c r="AS13" s="106">
        <v>0</v>
      </c>
      <c r="AT13" s="106">
        <v>0</v>
      </c>
      <c r="AU13" s="103">
        <v>0</v>
      </c>
      <c r="AV13" s="103">
        <v>0</v>
      </c>
      <c r="AW13" s="103">
        <v>0</v>
      </c>
      <c r="AX13" s="103">
        <v>37163</v>
      </c>
      <c r="AY13" s="103">
        <v>22664</v>
      </c>
      <c r="AZ13" s="103">
        <v>5125</v>
      </c>
      <c r="BA13" s="105">
        <f t="shared" si="13"/>
        <v>-32038</v>
      </c>
      <c r="BB13" s="107">
        <v>1.5</v>
      </c>
      <c r="BC13" s="107">
        <f t="shared" si="16"/>
        <v>1.6417143734741326</v>
      </c>
      <c r="BD13" s="107">
        <f t="shared" si="15"/>
        <v>1.532474632961873</v>
      </c>
      <c r="BE13" s="18">
        <v>1.06</v>
      </c>
      <c r="BF13" s="108">
        <v>1.18</v>
      </c>
      <c r="BG13" s="111">
        <v>0.9</v>
      </c>
    </row>
    <row r="14" spans="1:59" s="6" customFormat="1" ht="12.75">
      <c r="A14" s="79" t="s">
        <v>17</v>
      </c>
      <c r="B14" s="92">
        <v>316438</v>
      </c>
      <c r="C14" s="109">
        <v>315762</v>
      </c>
      <c r="D14" s="110">
        <v>313040</v>
      </c>
      <c r="E14" s="95">
        <f t="shared" si="0"/>
        <v>-3398</v>
      </c>
      <c r="F14" s="96">
        <v>315682</v>
      </c>
      <c r="G14" s="97">
        <f t="shared" si="1"/>
        <v>0.997610906401886</v>
      </c>
      <c r="H14" s="96">
        <v>315006</v>
      </c>
      <c r="I14" s="97">
        <f t="shared" si="2"/>
        <v>0.9976057917038782</v>
      </c>
      <c r="J14" s="98">
        <v>312269</v>
      </c>
      <c r="K14" s="97">
        <f t="shared" si="3"/>
        <v>0.9975370559672885</v>
      </c>
      <c r="L14" s="99">
        <f t="shared" si="4"/>
        <v>-3413</v>
      </c>
      <c r="M14" s="99">
        <v>756</v>
      </c>
      <c r="N14" s="100">
        <v>0.002</v>
      </c>
      <c r="O14" s="99">
        <v>756</v>
      </c>
      <c r="P14" s="100">
        <f t="shared" si="5"/>
        <v>0.0023942082961217626</v>
      </c>
      <c r="Q14" s="101">
        <v>771</v>
      </c>
      <c r="R14" s="100">
        <f t="shared" si="6"/>
        <v>0.0024629440327114745</v>
      </c>
      <c r="S14" s="99">
        <f t="shared" si="7"/>
        <v>15</v>
      </c>
      <c r="T14" s="99">
        <v>0</v>
      </c>
      <c r="U14" s="102">
        <v>0</v>
      </c>
      <c r="V14" s="99">
        <v>0</v>
      </c>
      <c r="W14" s="102">
        <f t="shared" si="8"/>
        <v>0</v>
      </c>
      <c r="X14" s="101">
        <v>0</v>
      </c>
      <c r="Y14" s="102">
        <f t="shared" si="9"/>
        <v>0</v>
      </c>
      <c r="Z14" s="106">
        <v>0</v>
      </c>
      <c r="AA14" s="102">
        <v>0</v>
      </c>
      <c r="AB14" s="106">
        <v>0</v>
      </c>
      <c r="AC14" s="102">
        <v>0</v>
      </c>
      <c r="AD14" s="101">
        <v>0</v>
      </c>
      <c r="AE14" s="102">
        <f t="shared" si="14"/>
        <v>0</v>
      </c>
      <c r="AF14" s="103">
        <v>5374</v>
      </c>
      <c r="AG14" s="103">
        <v>5381</v>
      </c>
      <c r="AH14" s="103">
        <v>5380</v>
      </c>
      <c r="AI14" s="104">
        <f t="shared" si="10"/>
        <v>6</v>
      </c>
      <c r="AJ14" s="103">
        <v>5359</v>
      </c>
      <c r="AK14" s="103">
        <v>5381</v>
      </c>
      <c r="AL14" s="103">
        <v>5365</v>
      </c>
      <c r="AM14" s="105">
        <f t="shared" si="11"/>
        <v>6</v>
      </c>
      <c r="AN14" s="103">
        <v>15</v>
      </c>
      <c r="AO14" s="103">
        <v>0</v>
      </c>
      <c r="AP14" s="103">
        <v>15</v>
      </c>
      <c r="AQ14" s="105">
        <f t="shared" si="12"/>
        <v>0</v>
      </c>
      <c r="AR14" s="103">
        <v>0</v>
      </c>
      <c r="AS14" s="106">
        <v>0</v>
      </c>
      <c r="AT14" s="106">
        <v>0</v>
      </c>
      <c r="AU14" s="103">
        <v>0</v>
      </c>
      <c r="AV14" s="103">
        <v>0</v>
      </c>
      <c r="AW14" s="103">
        <v>0</v>
      </c>
      <c r="AX14" s="103">
        <v>6674</v>
      </c>
      <c r="AY14" s="103">
        <v>6057</v>
      </c>
      <c r="AZ14" s="103">
        <v>8102</v>
      </c>
      <c r="BA14" s="105">
        <f t="shared" si="13"/>
        <v>1428</v>
      </c>
      <c r="BB14" s="107">
        <v>1.7000000000000002</v>
      </c>
      <c r="BC14" s="107">
        <f t="shared" si="16"/>
        <v>1.7041315927819052</v>
      </c>
      <c r="BD14" s="107">
        <f t="shared" si="15"/>
        <v>1.7186302070023003</v>
      </c>
      <c r="BE14" s="18">
        <v>1.56</v>
      </c>
      <c r="BF14" s="108">
        <v>1.56</v>
      </c>
      <c r="BG14" s="111">
        <v>1.38</v>
      </c>
    </row>
    <row r="15" spans="1:59" s="6" customFormat="1" ht="12.75" customHeight="1">
      <c r="A15" s="79" t="s">
        <v>18</v>
      </c>
      <c r="B15" s="92">
        <v>212753</v>
      </c>
      <c r="C15" s="109">
        <v>214404</v>
      </c>
      <c r="D15" s="110">
        <v>215253</v>
      </c>
      <c r="E15" s="95">
        <f t="shared" si="0"/>
        <v>2500</v>
      </c>
      <c r="F15" s="96">
        <v>212314</v>
      </c>
      <c r="G15" s="97">
        <f t="shared" si="1"/>
        <v>0.9979365743373771</v>
      </c>
      <c r="H15" s="96">
        <v>213961</v>
      </c>
      <c r="I15" s="97">
        <f t="shared" si="2"/>
        <v>0.9979338072050895</v>
      </c>
      <c r="J15" s="98">
        <v>214810</v>
      </c>
      <c r="K15" s="97">
        <f t="shared" si="3"/>
        <v>0.9979419566742391</v>
      </c>
      <c r="L15" s="99">
        <f t="shared" si="4"/>
        <v>2496</v>
      </c>
      <c r="M15" s="99">
        <v>345</v>
      </c>
      <c r="N15" s="100">
        <v>0.002</v>
      </c>
      <c r="O15" s="99">
        <v>349</v>
      </c>
      <c r="P15" s="100">
        <f t="shared" si="5"/>
        <v>0.0016277681386541296</v>
      </c>
      <c r="Q15" s="101">
        <v>349</v>
      </c>
      <c r="R15" s="100">
        <f t="shared" si="6"/>
        <v>0.0016213479022359734</v>
      </c>
      <c r="S15" s="99">
        <f t="shared" si="7"/>
        <v>4</v>
      </c>
      <c r="T15" s="99">
        <v>94</v>
      </c>
      <c r="U15" s="102">
        <v>0.0004</v>
      </c>
      <c r="V15" s="99">
        <v>94</v>
      </c>
      <c r="W15" s="102">
        <f t="shared" si="8"/>
        <v>0.0004384246562564131</v>
      </c>
      <c r="X15" s="101">
        <v>94</v>
      </c>
      <c r="Y15" s="102">
        <f t="shared" si="9"/>
        <v>0.0004366954235248754</v>
      </c>
      <c r="Z15" s="106">
        <v>0</v>
      </c>
      <c r="AA15" s="102">
        <v>0</v>
      </c>
      <c r="AB15" s="106">
        <v>0</v>
      </c>
      <c r="AC15" s="102">
        <v>0</v>
      </c>
      <c r="AD15" s="101">
        <v>0</v>
      </c>
      <c r="AE15" s="102">
        <f t="shared" si="14"/>
        <v>0</v>
      </c>
      <c r="AF15" s="103">
        <v>2844</v>
      </c>
      <c r="AG15" s="103">
        <v>3323</v>
      </c>
      <c r="AH15" s="103">
        <v>2241</v>
      </c>
      <c r="AI15" s="104">
        <f t="shared" si="10"/>
        <v>-603</v>
      </c>
      <c r="AJ15" s="105">
        <v>2836</v>
      </c>
      <c r="AK15" s="105">
        <v>3319</v>
      </c>
      <c r="AL15" s="105">
        <v>2241</v>
      </c>
      <c r="AM15" s="105">
        <f t="shared" si="11"/>
        <v>-595</v>
      </c>
      <c r="AN15" s="106">
        <v>8</v>
      </c>
      <c r="AO15" s="106">
        <v>4</v>
      </c>
      <c r="AP15" s="106">
        <v>0</v>
      </c>
      <c r="AQ15" s="105">
        <f t="shared" si="12"/>
        <v>-8</v>
      </c>
      <c r="AR15" s="103">
        <v>0</v>
      </c>
      <c r="AS15" s="106">
        <v>0</v>
      </c>
      <c r="AT15" s="106">
        <v>0</v>
      </c>
      <c r="AU15" s="103">
        <v>0</v>
      </c>
      <c r="AV15" s="103">
        <v>0</v>
      </c>
      <c r="AW15" s="103">
        <v>0</v>
      </c>
      <c r="AX15" s="103">
        <v>2013</v>
      </c>
      <c r="AY15" s="103">
        <v>1672</v>
      </c>
      <c r="AZ15" s="120">
        <v>1392</v>
      </c>
      <c r="BA15" s="105">
        <f t="shared" si="13"/>
        <v>-621</v>
      </c>
      <c r="BB15" s="107">
        <v>1.3</v>
      </c>
      <c r="BC15" s="107">
        <f t="shared" si="16"/>
        <v>1.5498778007872989</v>
      </c>
      <c r="BD15" s="107">
        <f t="shared" si="15"/>
        <v>1.0411004724672828</v>
      </c>
      <c r="BE15" s="18">
        <v>1.6</v>
      </c>
      <c r="BF15" s="108">
        <v>1.59</v>
      </c>
      <c r="BG15" s="111">
        <v>1.4</v>
      </c>
    </row>
    <row r="16" spans="1:59" s="6" customFormat="1" ht="14.25" customHeight="1">
      <c r="A16" s="79" t="s">
        <v>19</v>
      </c>
      <c r="B16" s="92">
        <v>362662</v>
      </c>
      <c r="C16" s="109">
        <v>352839</v>
      </c>
      <c r="D16" s="110">
        <v>339888</v>
      </c>
      <c r="E16" s="95">
        <f t="shared" si="0"/>
        <v>-22774</v>
      </c>
      <c r="F16" s="96">
        <v>361776</v>
      </c>
      <c r="G16" s="97">
        <f t="shared" si="1"/>
        <v>0.9975569538578621</v>
      </c>
      <c r="H16" s="96">
        <v>351933</v>
      </c>
      <c r="I16" s="97">
        <f t="shared" si="2"/>
        <v>0.9974322566382968</v>
      </c>
      <c r="J16" s="98">
        <v>338967</v>
      </c>
      <c r="K16" s="97">
        <f t="shared" si="3"/>
        <v>0.9972902838582122</v>
      </c>
      <c r="L16" s="99">
        <f t="shared" si="4"/>
        <v>-22809</v>
      </c>
      <c r="M16" s="99">
        <v>377</v>
      </c>
      <c r="N16" s="100">
        <v>0.001</v>
      </c>
      <c r="O16" s="99">
        <v>397</v>
      </c>
      <c r="P16" s="100">
        <f t="shared" si="5"/>
        <v>0.001125159066883196</v>
      </c>
      <c r="Q16" s="101">
        <v>412</v>
      </c>
      <c r="R16" s="100">
        <f t="shared" si="6"/>
        <v>0.001212164006967001</v>
      </c>
      <c r="S16" s="99">
        <f t="shared" si="7"/>
        <v>35</v>
      </c>
      <c r="T16" s="99">
        <v>509</v>
      </c>
      <c r="U16" s="102">
        <v>0.0014000000000000002</v>
      </c>
      <c r="V16" s="99">
        <v>509</v>
      </c>
      <c r="W16" s="102">
        <f t="shared" si="8"/>
        <v>0.0014425842948200172</v>
      </c>
      <c r="X16" s="101">
        <v>509</v>
      </c>
      <c r="Y16" s="102">
        <f t="shared" si="9"/>
        <v>0.0014975521348208822</v>
      </c>
      <c r="Z16" s="106">
        <v>0</v>
      </c>
      <c r="AA16" s="102">
        <v>0</v>
      </c>
      <c r="AB16" s="106">
        <v>0</v>
      </c>
      <c r="AC16" s="102">
        <v>0</v>
      </c>
      <c r="AD16" s="101">
        <v>0</v>
      </c>
      <c r="AE16" s="102">
        <f t="shared" si="14"/>
        <v>0</v>
      </c>
      <c r="AF16" s="103">
        <v>4818</v>
      </c>
      <c r="AG16" s="103">
        <v>4844</v>
      </c>
      <c r="AH16" s="103">
        <v>4111</v>
      </c>
      <c r="AI16" s="104">
        <f t="shared" si="10"/>
        <v>-707</v>
      </c>
      <c r="AJ16" s="103">
        <v>4812</v>
      </c>
      <c r="AK16" s="103">
        <v>4824</v>
      </c>
      <c r="AL16" s="103">
        <v>4096</v>
      </c>
      <c r="AM16" s="105">
        <f t="shared" si="11"/>
        <v>-716</v>
      </c>
      <c r="AN16" s="103">
        <v>6</v>
      </c>
      <c r="AO16" s="103">
        <v>20</v>
      </c>
      <c r="AP16" s="103">
        <v>15</v>
      </c>
      <c r="AQ16" s="105">
        <f t="shared" si="12"/>
        <v>9</v>
      </c>
      <c r="AR16" s="103">
        <v>0</v>
      </c>
      <c r="AS16" s="106">
        <v>0</v>
      </c>
      <c r="AT16" s="106">
        <v>0</v>
      </c>
      <c r="AU16" s="103">
        <v>0</v>
      </c>
      <c r="AV16" s="103">
        <v>0</v>
      </c>
      <c r="AW16" s="103">
        <v>0</v>
      </c>
      <c r="AX16" s="103">
        <v>13555</v>
      </c>
      <c r="AY16" s="103">
        <v>14667</v>
      </c>
      <c r="AZ16" s="103">
        <v>17062</v>
      </c>
      <c r="BA16" s="105">
        <f t="shared" si="13"/>
        <v>3507</v>
      </c>
      <c r="BB16" s="107">
        <v>1.3</v>
      </c>
      <c r="BC16" s="107">
        <f t="shared" si="16"/>
        <v>1.372864110826751</v>
      </c>
      <c r="BD16" s="107">
        <f t="shared" si="15"/>
        <v>1.2095160758838204</v>
      </c>
      <c r="BE16" s="18">
        <v>1.31</v>
      </c>
      <c r="BF16" s="108">
        <v>1.34</v>
      </c>
      <c r="BG16" s="111">
        <v>1.23</v>
      </c>
    </row>
    <row r="17" spans="1:59" s="6" customFormat="1" ht="12.75">
      <c r="A17" s="79" t="s">
        <v>20</v>
      </c>
      <c r="B17" s="92">
        <v>172685</v>
      </c>
      <c r="C17" s="93">
        <v>173529</v>
      </c>
      <c r="D17" s="94">
        <v>173315</v>
      </c>
      <c r="E17" s="95">
        <f t="shared" si="0"/>
        <v>630</v>
      </c>
      <c r="F17" s="96">
        <v>172447</v>
      </c>
      <c r="G17" s="97">
        <f t="shared" si="1"/>
        <v>0.9986217679590005</v>
      </c>
      <c r="H17" s="96">
        <v>173291</v>
      </c>
      <c r="I17" s="97">
        <f t="shared" si="2"/>
        <v>0.9986284713217963</v>
      </c>
      <c r="J17" s="98">
        <v>173077</v>
      </c>
      <c r="K17" s="97">
        <f t="shared" si="3"/>
        <v>0.9986267778322707</v>
      </c>
      <c r="L17" s="99">
        <f t="shared" si="4"/>
        <v>630</v>
      </c>
      <c r="M17" s="99">
        <v>28</v>
      </c>
      <c r="N17" s="100">
        <v>0</v>
      </c>
      <c r="O17" s="99">
        <v>28</v>
      </c>
      <c r="P17" s="100">
        <f t="shared" si="5"/>
        <v>0.00016135631508278154</v>
      </c>
      <c r="Q17" s="101">
        <v>28</v>
      </c>
      <c r="R17" s="100">
        <f t="shared" si="6"/>
        <v>0.00016155554914462107</v>
      </c>
      <c r="S17" s="99">
        <f t="shared" si="7"/>
        <v>0</v>
      </c>
      <c r="T17" s="121">
        <v>210</v>
      </c>
      <c r="U17" s="102">
        <v>0.0012</v>
      </c>
      <c r="V17" s="121">
        <v>210</v>
      </c>
      <c r="W17" s="102">
        <f t="shared" si="8"/>
        <v>0.0012101723631208617</v>
      </c>
      <c r="X17" s="101">
        <v>210</v>
      </c>
      <c r="Y17" s="102">
        <f t="shared" si="9"/>
        <v>0.001211666618584658</v>
      </c>
      <c r="Z17" s="106">
        <v>0</v>
      </c>
      <c r="AA17" s="102">
        <v>0</v>
      </c>
      <c r="AB17" s="106">
        <v>0</v>
      </c>
      <c r="AC17" s="102">
        <v>0</v>
      </c>
      <c r="AD17" s="101">
        <v>0</v>
      </c>
      <c r="AE17" s="102">
        <f t="shared" si="14"/>
        <v>0</v>
      </c>
      <c r="AF17" s="103">
        <v>2119</v>
      </c>
      <c r="AG17" s="103">
        <v>2793</v>
      </c>
      <c r="AH17" s="103">
        <v>2489</v>
      </c>
      <c r="AI17" s="104">
        <f t="shared" si="10"/>
        <v>370</v>
      </c>
      <c r="AJ17" s="103">
        <v>2119</v>
      </c>
      <c r="AK17" s="103">
        <v>2793</v>
      </c>
      <c r="AL17" s="103">
        <v>2489</v>
      </c>
      <c r="AM17" s="105">
        <f t="shared" si="11"/>
        <v>370</v>
      </c>
      <c r="AN17" s="106">
        <v>0</v>
      </c>
      <c r="AO17" s="106">
        <v>0</v>
      </c>
      <c r="AP17" s="106">
        <v>0</v>
      </c>
      <c r="AQ17" s="105">
        <f t="shared" si="12"/>
        <v>0</v>
      </c>
      <c r="AR17" s="103">
        <v>0</v>
      </c>
      <c r="AS17" s="106">
        <v>0</v>
      </c>
      <c r="AT17" s="106">
        <v>0</v>
      </c>
      <c r="AU17" s="103">
        <v>0</v>
      </c>
      <c r="AV17" s="103">
        <v>0</v>
      </c>
      <c r="AW17" s="103">
        <v>0</v>
      </c>
      <c r="AX17" s="103">
        <v>766</v>
      </c>
      <c r="AY17" s="103">
        <v>1949</v>
      </c>
      <c r="AZ17" s="103">
        <v>2703</v>
      </c>
      <c r="BA17" s="105">
        <f t="shared" si="13"/>
        <v>1937</v>
      </c>
      <c r="BB17" s="107">
        <v>1.2</v>
      </c>
      <c r="BC17" s="107">
        <f t="shared" si="16"/>
        <v>1.6095292429507462</v>
      </c>
      <c r="BD17" s="107">
        <f t="shared" si="15"/>
        <v>1.4361134350748637</v>
      </c>
      <c r="BE17" s="18">
        <v>0.94</v>
      </c>
      <c r="BF17" s="108">
        <v>0.93</v>
      </c>
      <c r="BG17" s="111" t="s">
        <v>79</v>
      </c>
    </row>
    <row r="18" spans="1:59" s="6" customFormat="1" ht="12.75">
      <c r="A18" s="79" t="s">
        <v>21</v>
      </c>
      <c r="B18" s="92">
        <v>246534</v>
      </c>
      <c r="C18" s="109">
        <v>246641</v>
      </c>
      <c r="D18" s="110">
        <v>227612</v>
      </c>
      <c r="E18" s="95">
        <f t="shared" si="0"/>
        <v>-18922</v>
      </c>
      <c r="F18" s="96">
        <v>245985</v>
      </c>
      <c r="G18" s="97">
        <f t="shared" si="1"/>
        <v>0.9977731266275646</v>
      </c>
      <c r="H18" s="96">
        <v>246092</v>
      </c>
      <c r="I18" s="97">
        <f t="shared" si="2"/>
        <v>0.9977740927096468</v>
      </c>
      <c r="J18" s="98">
        <v>227064</v>
      </c>
      <c r="K18" s="97">
        <f t="shared" si="3"/>
        <v>0.9975923940741261</v>
      </c>
      <c r="L18" s="99">
        <f t="shared" si="4"/>
        <v>-18921</v>
      </c>
      <c r="M18" s="99">
        <v>549</v>
      </c>
      <c r="N18" s="100">
        <v>0.002</v>
      </c>
      <c r="O18" s="99">
        <v>549</v>
      </c>
      <c r="P18" s="100">
        <f t="shared" si="5"/>
        <v>0.0022259072903531856</v>
      </c>
      <c r="Q18" s="101">
        <v>548</v>
      </c>
      <c r="R18" s="100">
        <f t="shared" si="6"/>
        <v>0.0024076059258738556</v>
      </c>
      <c r="S18" s="99">
        <f t="shared" si="7"/>
        <v>-1</v>
      </c>
      <c r="T18" s="99">
        <v>0</v>
      </c>
      <c r="U18" s="102">
        <v>0</v>
      </c>
      <c r="V18" s="99">
        <v>0</v>
      </c>
      <c r="W18" s="102">
        <f t="shared" si="8"/>
        <v>0</v>
      </c>
      <c r="X18" s="101">
        <v>0</v>
      </c>
      <c r="Y18" s="102">
        <f t="shared" si="9"/>
        <v>0</v>
      </c>
      <c r="Z18" s="106">
        <v>0</v>
      </c>
      <c r="AA18" s="102">
        <v>0</v>
      </c>
      <c r="AB18" s="106">
        <v>0</v>
      </c>
      <c r="AC18" s="102">
        <v>0</v>
      </c>
      <c r="AD18" s="101">
        <v>0</v>
      </c>
      <c r="AE18" s="102">
        <f t="shared" si="14"/>
        <v>0</v>
      </c>
      <c r="AF18" s="103">
        <v>2921</v>
      </c>
      <c r="AG18" s="103">
        <v>3107</v>
      </c>
      <c r="AH18" s="103">
        <v>3285</v>
      </c>
      <c r="AI18" s="104">
        <f t="shared" si="10"/>
        <v>364</v>
      </c>
      <c r="AJ18" s="103">
        <v>2911</v>
      </c>
      <c r="AK18" s="103">
        <v>3107</v>
      </c>
      <c r="AL18" s="103">
        <v>3285</v>
      </c>
      <c r="AM18" s="105">
        <f t="shared" si="11"/>
        <v>374</v>
      </c>
      <c r="AN18" s="106">
        <v>10</v>
      </c>
      <c r="AO18" s="106">
        <v>0</v>
      </c>
      <c r="AP18" s="106">
        <v>0</v>
      </c>
      <c r="AQ18" s="105">
        <f t="shared" si="12"/>
        <v>-10</v>
      </c>
      <c r="AR18" s="103">
        <v>0</v>
      </c>
      <c r="AS18" s="106">
        <v>0</v>
      </c>
      <c r="AT18" s="106">
        <v>0</v>
      </c>
      <c r="AU18" s="103">
        <v>0</v>
      </c>
      <c r="AV18" s="103">
        <v>0</v>
      </c>
      <c r="AW18" s="103">
        <v>0</v>
      </c>
      <c r="AX18" s="103">
        <v>1390</v>
      </c>
      <c r="AY18" s="103">
        <v>3000</v>
      </c>
      <c r="AZ18" s="103">
        <v>22314</v>
      </c>
      <c r="BA18" s="105">
        <f t="shared" si="13"/>
        <v>20924</v>
      </c>
      <c r="BB18" s="107">
        <v>1.2</v>
      </c>
      <c r="BC18" s="107">
        <f t="shared" si="16"/>
        <v>1.2597256741579865</v>
      </c>
      <c r="BD18" s="107">
        <f t="shared" si="15"/>
        <v>1.4432455230831416</v>
      </c>
      <c r="BE18" s="18">
        <v>1.58</v>
      </c>
      <c r="BF18" s="108">
        <v>1.58</v>
      </c>
      <c r="BG18" s="111">
        <v>1.56</v>
      </c>
    </row>
    <row r="19" spans="1:59" s="6" customFormat="1" ht="14.25" customHeight="1">
      <c r="A19" s="79" t="s">
        <v>22</v>
      </c>
      <c r="B19" s="92">
        <v>197072</v>
      </c>
      <c r="C19" s="109">
        <v>197152</v>
      </c>
      <c r="D19" s="110">
        <v>197152</v>
      </c>
      <c r="E19" s="95">
        <f t="shared" si="0"/>
        <v>80</v>
      </c>
      <c r="F19" s="96">
        <v>196525</v>
      </c>
      <c r="G19" s="97">
        <f t="shared" si="1"/>
        <v>0.9972243646991963</v>
      </c>
      <c r="H19" s="96">
        <v>196605</v>
      </c>
      <c r="I19" s="97">
        <f t="shared" si="2"/>
        <v>0.9972254909917221</v>
      </c>
      <c r="J19" s="98">
        <v>196605</v>
      </c>
      <c r="K19" s="97">
        <f t="shared" si="3"/>
        <v>0.9972254909917221</v>
      </c>
      <c r="L19" s="99">
        <f t="shared" si="4"/>
        <v>80</v>
      </c>
      <c r="M19" s="99">
        <v>497</v>
      </c>
      <c r="N19" s="100">
        <v>0.0030000000000000005</v>
      </c>
      <c r="O19" s="99">
        <v>497</v>
      </c>
      <c r="P19" s="100">
        <f t="shared" si="5"/>
        <v>0.0025208975815614347</v>
      </c>
      <c r="Q19" s="101">
        <v>497</v>
      </c>
      <c r="R19" s="100">
        <f t="shared" si="6"/>
        <v>0.0025208975815614347</v>
      </c>
      <c r="S19" s="99">
        <f t="shared" si="7"/>
        <v>0</v>
      </c>
      <c r="T19" s="99">
        <v>50</v>
      </c>
      <c r="U19" s="102">
        <v>0.0003</v>
      </c>
      <c r="V19" s="99">
        <v>50</v>
      </c>
      <c r="W19" s="102">
        <f t="shared" si="8"/>
        <v>0.0002536114267164421</v>
      </c>
      <c r="X19" s="101">
        <v>50</v>
      </c>
      <c r="Y19" s="102">
        <f t="shared" si="9"/>
        <v>0.0002536114267164421</v>
      </c>
      <c r="Z19" s="99">
        <v>0</v>
      </c>
      <c r="AA19" s="102">
        <v>0</v>
      </c>
      <c r="AB19" s="99">
        <v>0</v>
      </c>
      <c r="AC19" s="102">
        <v>0</v>
      </c>
      <c r="AD19" s="101">
        <v>0</v>
      </c>
      <c r="AE19" s="102">
        <f t="shared" si="14"/>
        <v>0</v>
      </c>
      <c r="AF19" s="103">
        <v>4221</v>
      </c>
      <c r="AG19" s="103">
        <v>4141</v>
      </c>
      <c r="AH19" s="103">
        <v>4150</v>
      </c>
      <c r="AI19" s="104">
        <f t="shared" si="10"/>
        <v>-71</v>
      </c>
      <c r="AJ19" s="103">
        <v>4211</v>
      </c>
      <c r="AK19" s="103">
        <v>4141</v>
      </c>
      <c r="AL19" s="103">
        <v>4150</v>
      </c>
      <c r="AM19" s="105">
        <f t="shared" si="11"/>
        <v>-61</v>
      </c>
      <c r="AN19" s="103">
        <v>10</v>
      </c>
      <c r="AO19" s="103">
        <v>0</v>
      </c>
      <c r="AP19" s="103">
        <v>0</v>
      </c>
      <c r="AQ19" s="105">
        <f t="shared" si="12"/>
        <v>-10</v>
      </c>
      <c r="AR19" s="103">
        <v>0</v>
      </c>
      <c r="AS19" s="106">
        <v>0</v>
      </c>
      <c r="AT19" s="106">
        <v>0</v>
      </c>
      <c r="AU19" s="103">
        <v>0</v>
      </c>
      <c r="AV19" s="103">
        <v>0</v>
      </c>
      <c r="AW19" s="103">
        <v>0</v>
      </c>
      <c r="AX19" s="106">
        <v>4002</v>
      </c>
      <c r="AY19" s="106">
        <v>4061</v>
      </c>
      <c r="AZ19" s="106">
        <v>4150</v>
      </c>
      <c r="BA19" s="105">
        <f t="shared" si="13"/>
        <v>148</v>
      </c>
      <c r="BB19" s="107">
        <v>2.1</v>
      </c>
      <c r="BC19" s="107">
        <f t="shared" si="16"/>
        <v>2.1004098360655736</v>
      </c>
      <c r="BD19" s="107">
        <f t="shared" si="15"/>
        <v>2.1049748417464698</v>
      </c>
      <c r="BE19" s="18">
        <v>2.15</v>
      </c>
      <c r="BF19" s="108">
        <v>2.12</v>
      </c>
      <c r="BG19" s="111">
        <v>1.5</v>
      </c>
    </row>
    <row r="20" spans="1:59" s="6" customFormat="1" ht="12.75">
      <c r="A20" s="79" t="s">
        <v>23</v>
      </c>
      <c r="B20" s="92">
        <v>259193</v>
      </c>
      <c r="C20" s="109">
        <v>259205</v>
      </c>
      <c r="D20" s="110">
        <v>259237</v>
      </c>
      <c r="E20" s="95">
        <f t="shared" si="0"/>
        <v>44</v>
      </c>
      <c r="F20" s="96">
        <v>258554</v>
      </c>
      <c r="G20" s="97">
        <f t="shared" si="1"/>
        <v>0.9975346556427064</v>
      </c>
      <c r="H20" s="96">
        <v>258566</v>
      </c>
      <c r="I20" s="97">
        <f t="shared" si="2"/>
        <v>0.9975347697768175</v>
      </c>
      <c r="J20" s="98">
        <v>258587</v>
      </c>
      <c r="K20" s="97">
        <f t="shared" si="3"/>
        <v>0.9974926418682518</v>
      </c>
      <c r="L20" s="99">
        <f t="shared" si="4"/>
        <v>33</v>
      </c>
      <c r="M20" s="99">
        <v>639</v>
      </c>
      <c r="N20" s="100">
        <v>0.002</v>
      </c>
      <c r="O20" s="99">
        <v>639</v>
      </c>
      <c r="P20" s="100">
        <f t="shared" si="5"/>
        <v>0.002465230223182423</v>
      </c>
      <c r="Q20" s="101">
        <v>650</v>
      </c>
      <c r="R20" s="100">
        <f t="shared" si="6"/>
        <v>0.0025073581317481687</v>
      </c>
      <c r="S20" s="99">
        <f t="shared" si="7"/>
        <v>11</v>
      </c>
      <c r="T20" s="99">
        <v>0</v>
      </c>
      <c r="U20" s="102">
        <v>0</v>
      </c>
      <c r="V20" s="99">
        <v>0</v>
      </c>
      <c r="W20" s="102">
        <f t="shared" si="8"/>
        <v>0</v>
      </c>
      <c r="X20" s="101">
        <v>0</v>
      </c>
      <c r="Y20" s="102">
        <f t="shared" si="9"/>
        <v>0</v>
      </c>
      <c r="Z20" s="99">
        <v>0</v>
      </c>
      <c r="AA20" s="102">
        <v>0</v>
      </c>
      <c r="AB20" s="99">
        <v>0</v>
      </c>
      <c r="AC20" s="102">
        <v>0</v>
      </c>
      <c r="AD20" s="101">
        <v>0</v>
      </c>
      <c r="AE20" s="102">
        <f t="shared" si="14"/>
        <v>0</v>
      </c>
      <c r="AF20" s="103">
        <v>2815</v>
      </c>
      <c r="AG20" s="103">
        <v>11423</v>
      </c>
      <c r="AH20" s="103">
        <v>2836</v>
      </c>
      <c r="AI20" s="104">
        <f t="shared" si="10"/>
        <v>21</v>
      </c>
      <c r="AJ20" s="103">
        <v>2803</v>
      </c>
      <c r="AK20" s="103">
        <v>11423</v>
      </c>
      <c r="AL20" s="103">
        <v>2825</v>
      </c>
      <c r="AM20" s="105">
        <f t="shared" si="11"/>
        <v>22</v>
      </c>
      <c r="AN20" s="103">
        <v>12</v>
      </c>
      <c r="AO20" s="103">
        <v>0</v>
      </c>
      <c r="AP20" s="103">
        <v>11</v>
      </c>
      <c r="AQ20" s="105">
        <f t="shared" si="12"/>
        <v>-1</v>
      </c>
      <c r="AR20" s="103">
        <v>0</v>
      </c>
      <c r="AS20" s="106">
        <v>0</v>
      </c>
      <c r="AT20" s="106">
        <v>0</v>
      </c>
      <c r="AU20" s="103">
        <v>0</v>
      </c>
      <c r="AV20" s="103">
        <v>0</v>
      </c>
      <c r="AW20" s="103">
        <v>0</v>
      </c>
      <c r="AX20" s="103">
        <v>1454</v>
      </c>
      <c r="AY20" s="103">
        <v>11411</v>
      </c>
      <c r="AZ20" s="103">
        <v>2804</v>
      </c>
      <c r="BA20" s="105">
        <f t="shared" si="13"/>
        <v>1350</v>
      </c>
      <c r="BB20" s="107">
        <v>1.1</v>
      </c>
      <c r="BC20" s="107">
        <f t="shared" si="16"/>
        <v>4.406936594587296</v>
      </c>
      <c r="BD20" s="107">
        <f t="shared" si="15"/>
        <v>1.0939796402519701</v>
      </c>
      <c r="BE20" s="18">
        <v>1.22</v>
      </c>
      <c r="BF20" s="122">
        <v>1.22</v>
      </c>
      <c r="BG20" s="111">
        <v>1.04</v>
      </c>
    </row>
    <row r="21" spans="1:59" s="6" customFormat="1" ht="12.75">
      <c r="A21" s="79" t="s">
        <v>24</v>
      </c>
      <c r="B21" s="123">
        <v>122054</v>
      </c>
      <c r="C21" s="104">
        <v>122519</v>
      </c>
      <c r="D21" s="124">
        <v>122876</v>
      </c>
      <c r="E21" s="95">
        <f t="shared" si="0"/>
        <v>822</v>
      </c>
      <c r="F21" s="96">
        <v>121591</v>
      </c>
      <c r="G21" s="97">
        <f t="shared" si="1"/>
        <v>0.9962065970799809</v>
      </c>
      <c r="H21" s="96">
        <v>122054</v>
      </c>
      <c r="I21" s="97">
        <f t="shared" si="2"/>
        <v>0.9962046702960358</v>
      </c>
      <c r="J21" s="98">
        <v>122411</v>
      </c>
      <c r="K21" s="97">
        <f t="shared" si="3"/>
        <v>0.9962156971255575</v>
      </c>
      <c r="L21" s="99">
        <f t="shared" si="4"/>
        <v>820</v>
      </c>
      <c r="M21" s="99">
        <v>463</v>
      </c>
      <c r="N21" s="100">
        <v>0.004</v>
      </c>
      <c r="O21" s="99">
        <v>465</v>
      </c>
      <c r="P21" s="100">
        <f t="shared" si="5"/>
        <v>0.003795329703964283</v>
      </c>
      <c r="Q21" s="101">
        <v>465</v>
      </c>
      <c r="R21" s="100">
        <f t="shared" si="6"/>
        <v>0.0037843028744425273</v>
      </c>
      <c r="S21" s="99">
        <f t="shared" si="7"/>
        <v>2</v>
      </c>
      <c r="T21" s="99">
        <v>0</v>
      </c>
      <c r="U21" s="102">
        <v>0</v>
      </c>
      <c r="V21" s="99">
        <v>0</v>
      </c>
      <c r="W21" s="102">
        <f t="shared" si="8"/>
        <v>0</v>
      </c>
      <c r="X21" s="101">
        <v>0</v>
      </c>
      <c r="Y21" s="102">
        <f t="shared" si="9"/>
        <v>0</v>
      </c>
      <c r="Z21" s="99">
        <v>0</v>
      </c>
      <c r="AA21" s="102">
        <v>0</v>
      </c>
      <c r="AB21" s="99">
        <v>0</v>
      </c>
      <c r="AC21" s="102">
        <v>0</v>
      </c>
      <c r="AD21" s="101">
        <v>0</v>
      </c>
      <c r="AE21" s="102">
        <f t="shared" si="14"/>
        <v>0</v>
      </c>
      <c r="AF21" s="105">
        <v>1921</v>
      </c>
      <c r="AG21" s="105">
        <v>1965</v>
      </c>
      <c r="AH21" s="105">
        <v>1857</v>
      </c>
      <c r="AI21" s="104">
        <f t="shared" si="10"/>
        <v>-64</v>
      </c>
      <c r="AJ21" s="105">
        <v>1913</v>
      </c>
      <c r="AK21" s="105">
        <v>1963</v>
      </c>
      <c r="AL21" s="105">
        <v>1857</v>
      </c>
      <c r="AM21" s="105">
        <f t="shared" si="11"/>
        <v>-56</v>
      </c>
      <c r="AN21" s="105">
        <v>8</v>
      </c>
      <c r="AO21" s="105">
        <v>2</v>
      </c>
      <c r="AP21" s="105">
        <v>0</v>
      </c>
      <c r="AQ21" s="105">
        <f t="shared" si="12"/>
        <v>-8</v>
      </c>
      <c r="AR21" s="103">
        <v>0</v>
      </c>
      <c r="AS21" s="106">
        <v>0</v>
      </c>
      <c r="AT21" s="106">
        <v>0</v>
      </c>
      <c r="AU21" s="103">
        <v>0</v>
      </c>
      <c r="AV21" s="103">
        <v>0</v>
      </c>
      <c r="AW21" s="103">
        <v>0</v>
      </c>
      <c r="AX21" s="105">
        <v>2250</v>
      </c>
      <c r="AY21" s="105">
        <v>1500</v>
      </c>
      <c r="AZ21" s="105">
        <v>1500</v>
      </c>
      <c r="BA21" s="105">
        <f t="shared" si="13"/>
        <v>-750</v>
      </c>
      <c r="BB21" s="107">
        <v>1.6</v>
      </c>
      <c r="BC21" s="107">
        <f t="shared" si="16"/>
        <v>1.6038328749010358</v>
      </c>
      <c r="BD21" s="107">
        <f t="shared" si="15"/>
        <v>1.5112796640515642</v>
      </c>
      <c r="BE21" s="18">
        <v>1.75</v>
      </c>
      <c r="BF21" s="108">
        <v>1.73</v>
      </c>
      <c r="BG21" s="111">
        <v>1.49</v>
      </c>
    </row>
    <row r="22" spans="1:59" s="20" customFormat="1" ht="13.5" customHeight="1">
      <c r="A22" s="125" t="s">
        <v>25</v>
      </c>
      <c r="B22" s="126">
        <v>233950</v>
      </c>
      <c r="C22" s="93">
        <v>235430</v>
      </c>
      <c r="D22" s="94">
        <v>235797</v>
      </c>
      <c r="E22" s="95">
        <f t="shared" si="0"/>
        <v>1847</v>
      </c>
      <c r="F22" s="96">
        <v>233431</v>
      </c>
      <c r="G22" s="97">
        <f t="shared" si="1"/>
        <v>0.9977815772600983</v>
      </c>
      <c r="H22" s="96">
        <v>234894</v>
      </c>
      <c r="I22" s="97">
        <f t="shared" si="2"/>
        <v>0.9977233147857113</v>
      </c>
      <c r="J22" s="98">
        <v>235251</v>
      </c>
      <c r="K22" s="97">
        <f t="shared" si="3"/>
        <v>0.9976844489115637</v>
      </c>
      <c r="L22" s="99">
        <f t="shared" si="4"/>
        <v>1820</v>
      </c>
      <c r="M22" s="99">
        <v>321</v>
      </c>
      <c r="N22" s="100">
        <v>0.001</v>
      </c>
      <c r="O22" s="99">
        <v>338</v>
      </c>
      <c r="P22" s="100">
        <f t="shared" si="5"/>
        <v>0.001435670900055218</v>
      </c>
      <c r="Q22" s="101">
        <v>348</v>
      </c>
      <c r="R22" s="100">
        <f t="shared" si="6"/>
        <v>0.0014758457486736473</v>
      </c>
      <c r="S22" s="99">
        <f t="shared" si="7"/>
        <v>27</v>
      </c>
      <c r="T22" s="99">
        <v>198</v>
      </c>
      <c r="U22" s="102">
        <v>0.0008</v>
      </c>
      <c r="V22" s="99">
        <v>198</v>
      </c>
      <c r="W22" s="102">
        <f t="shared" si="8"/>
        <v>0.0008410143142335301</v>
      </c>
      <c r="X22" s="101">
        <v>198</v>
      </c>
      <c r="Y22" s="102">
        <f t="shared" si="9"/>
        <v>0.0008397053397625924</v>
      </c>
      <c r="Z22" s="106">
        <v>0</v>
      </c>
      <c r="AA22" s="102">
        <v>0</v>
      </c>
      <c r="AB22" s="106">
        <v>0</v>
      </c>
      <c r="AC22" s="102">
        <v>0</v>
      </c>
      <c r="AD22" s="101">
        <v>0</v>
      </c>
      <c r="AE22" s="102">
        <f t="shared" si="14"/>
        <v>0</v>
      </c>
      <c r="AF22" s="120">
        <v>3381</v>
      </c>
      <c r="AG22" s="120">
        <v>3506</v>
      </c>
      <c r="AH22" s="120">
        <v>10123</v>
      </c>
      <c r="AI22" s="104">
        <f t="shared" si="10"/>
        <v>6742</v>
      </c>
      <c r="AJ22" s="120">
        <v>3372</v>
      </c>
      <c r="AK22" s="120">
        <v>3489</v>
      </c>
      <c r="AL22" s="120">
        <v>10113</v>
      </c>
      <c r="AM22" s="105">
        <f t="shared" si="11"/>
        <v>6741</v>
      </c>
      <c r="AN22" s="120">
        <v>9</v>
      </c>
      <c r="AO22" s="120">
        <v>17</v>
      </c>
      <c r="AP22" s="120">
        <v>10</v>
      </c>
      <c r="AQ22" s="105">
        <f t="shared" si="12"/>
        <v>1</v>
      </c>
      <c r="AR22" s="103">
        <v>0</v>
      </c>
      <c r="AS22" s="106">
        <v>0</v>
      </c>
      <c r="AT22" s="106">
        <v>0</v>
      </c>
      <c r="AU22" s="103">
        <v>0</v>
      </c>
      <c r="AV22" s="103">
        <v>0</v>
      </c>
      <c r="AW22" s="103">
        <v>0</v>
      </c>
      <c r="AX22" s="120">
        <v>3506</v>
      </c>
      <c r="AY22" s="120">
        <v>2026</v>
      </c>
      <c r="AZ22" s="120">
        <v>9756</v>
      </c>
      <c r="BA22" s="105">
        <f t="shared" si="13"/>
        <v>6250</v>
      </c>
      <c r="BB22" s="127">
        <v>1.4</v>
      </c>
      <c r="BC22" s="107">
        <f t="shared" si="16"/>
        <v>1.4891899927791699</v>
      </c>
      <c r="BD22" s="107">
        <f t="shared" si="15"/>
        <v>4.293099572937739</v>
      </c>
      <c r="BE22" s="128">
        <v>0.73</v>
      </c>
      <c r="BF22" s="129">
        <v>0.72</v>
      </c>
      <c r="BG22" s="130">
        <v>0.46</v>
      </c>
    </row>
    <row r="23" spans="1:59" s="6" customFormat="1" ht="12.75">
      <c r="A23" s="79" t="s">
        <v>26</v>
      </c>
      <c r="B23" s="92">
        <v>187724</v>
      </c>
      <c r="C23" s="109">
        <v>185278</v>
      </c>
      <c r="D23" s="110">
        <v>185419</v>
      </c>
      <c r="E23" s="95">
        <f t="shared" si="0"/>
        <v>-2305</v>
      </c>
      <c r="F23" s="96">
        <v>187421</v>
      </c>
      <c r="G23" s="97">
        <f t="shared" si="1"/>
        <v>0.9983859282776842</v>
      </c>
      <c r="H23" s="96">
        <v>184980</v>
      </c>
      <c r="I23" s="97">
        <f t="shared" si="2"/>
        <v>0.9983916061270092</v>
      </c>
      <c r="J23" s="98">
        <v>185121</v>
      </c>
      <c r="K23" s="97">
        <f t="shared" si="3"/>
        <v>0.9983928292138347</v>
      </c>
      <c r="L23" s="99">
        <f t="shared" si="4"/>
        <v>-2300</v>
      </c>
      <c r="M23" s="99">
        <v>303</v>
      </c>
      <c r="N23" s="100">
        <v>0.002</v>
      </c>
      <c r="O23" s="99">
        <v>298</v>
      </c>
      <c r="P23" s="100">
        <f t="shared" si="5"/>
        <v>0.001608393872990857</v>
      </c>
      <c r="Q23" s="101">
        <v>298</v>
      </c>
      <c r="R23" s="100">
        <f t="shared" si="6"/>
        <v>0.0016071707861653876</v>
      </c>
      <c r="S23" s="99">
        <f t="shared" si="7"/>
        <v>-5</v>
      </c>
      <c r="T23" s="99">
        <v>0</v>
      </c>
      <c r="U23" s="102">
        <v>0</v>
      </c>
      <c r="V23" s="99">
        <v>0</v>
      </c>
      <c r="W23" s="102">
        <f t="shared" si="8"/>
        <v>0</v>
      </c>
      <c r="X23" s="101">
        <v>0</v>
      </c>
      <c r="Y23" s="102">
        <f t="shared" si="9"/>
        <v>0</v>
      </c>
      <c r="Z23" s="99">
        <v>0</v>
      </c>
      <c r="AA23" s="102">
        <v>0</v>
      </c>
      <c r="AB23" s="99">
        <v>0</v>
      </c>
      <c r="AC23" s="102">
        <v>0</v>
      </c>
      <c r="AD23" s="101">
        <v>0</v>
      </c>
      <c r="AE23" s="102">
        <f t="shared" si="14"/>
        <v>0</v>
      </c>
      <c r="AF23" s="103">
        <v>2727</v>
      </c>
      <c r="AG23" s="103">
        <v>4842</v>
      </c>
      <c r="AH23" s="103">
        <v>2298</v>
      </c>
      <c r="AI23" s="104">
        <f t="shared" si="10"/>
        <v>-429</v>
      </c>
      <c r="AJ23" s="105">
        <v>2718</v>
      </c>
      <c r="AK23" s="105">
        <v>4842</v>
      </c>
      <c r="AL23" s="105">
        <v>2298</v>
      </c>
      <c r="AM23" s="105">
        <f t="shared" si="11"/>
        <v>-420</v>
      </c>
      <c r="AN23" s="105">
        <v>9</v>
      </c>
      <c r="AO23" s="105">
        <v>0</v>
      </c>
      <c r="AP23" s="105">
        <v>0</v>
      </c>
      <c r="AQ23" s="105">
        <f t="shared" si="12"/>
        <v>-9</v>
      </c>
      <c r="AR23" s="103">
        <v>0</v>
      </c>
      <c r="AS23" s="106">
        <v>0</v>
      </c>
      <c r="AT23" s="106">
        <v>0</v>
      </c>
      <c r="AU23" s="103">
        <v>0</v>
      </c>
      <c r="AV23" s="103">
        <v>0</v>
      </c>
      <c r="AW23" s="103">
        <v>0</v>
      </c>
      <c r="AX23" s="103">
        <v>9278</v>
      </c>
      <c r="AY23" s="103">
        <v>7288</v>
      </c>
      <c r="AZ23" s="103">
        <v>2157</v>
      </c>
      <c r="BA23" s="105">
        <f t="shared" si="13"/>
        <v>-7121</v>
      </c>
      <c r="BB23" s="107">
        <v>1.5</v>
      </c>
      <c r="BC23" s="107">
        <f t="shared" si="16"/>
        <v>2.613370178866352</v>
      </c>
      <c r="BD23" s="107">
        <f t="shared" si="15"/>
        <v>1.239355190136933</v>
      </c>
      <c r="BE23" s="18">
        <v>1.28</v>
      </c>
      <c r="BF23" s="108">
        <v>1.3</v>
      </c>
      <c r="BG23" s="111">
        <v>1.06</v>
      </c>
    </row>
    <row r="24" spans="1:59" s="6" customFormat="1" ht="12.75">
      <c r="A24" s="79" t="s">
        <v>27</v>
      </c>
      <c r="B24" s="92">
        <v>136089</v>
      </c>
      <c r="C24" s="109">
        <v>138068</v>
      </c>
      <c r="D24" s="110">
        <v>140186</v>
      </c>
      <c r="E24" s="95">
        <f t="shared" si="0"/>
        <v>4097</v>
      </c>
      <c r="F24" s="96">
        <v>135341</v>
      </c>
      <c r="G24" s="97">
        <f t="shared" si="1"/>
        <v>0.9945035969108451</v>
      </c>
      <c r="H24" s="96">
        <v>137306</v>
      </c>
      <c r="I24" s="97">
        <f t="shared" si="2"/>
        <v>0.9944809803864763</v>
      </c>
      <c r="J24" s="98">
        <v>139405</v>
      </c>
      <c r="K24" s="97">
        <f t="shared" si="3"/>
        <v>0.9944288302683577</v>
      </c>
      <c r="L24" s="99">
        <f t="shared" si="4"/>
        <v>4064</v>
      </c>
      <c r="M24" s="99">
        <v>474</v>
      </c>
      <c r="N24" s="100">
        <v>0.0030000000000000005</v>
      </c>
      <c r="O24" s="99">
        <v>488</v>
      </c>
      <c r="P24" s="100">
        <f t="shared" si="5"/>
        <v>0.0035344902511805776</v>
      </c>
      <c r="Q24" s="101">
        <v>507</v>
      </c>
      <c r="R24" s="100">
        <f t="shared" si="6"/>
        <v>0.003616623628607707</v>
      </c>
      <c r="S24" s="99">
        <f t="shared" si="7"/>
        <v>33</v>
      </c>
      <c r="T24" s="99">
        <v>274</v>
      </c>
      <c r="U24" s="102">
        <v>0.002</v>
      </c>
      <c r="V24" s="99">
        <v>274</v>
      </c>
      <c r="W24" s="102">
        <f t="shared" si="8"/>
        <v>0.0019845293623431933</v>
      </c>
      <c r="X24" s="101">
        <v>274</v>
      </c>
      <c r="Y24" s="102">
        <f t="shared" si="9"/>
        <v>0.00195454610303454</v>
      </c>
      <c r="Z24" s="106">
        <v>0</v>
      </c>
      <c r="AA24" s="102">
        <v>0</v>
      </c>
      <c r="AB24" s="106">
        <v>0</v>
      </c>
      <c r="AC24" s="102">
        <v>0</v>
      </c>
      <c r="AD24" s="101">
        <v>0</v>
      </c>
      <c r="AE24" s="102">
        <f t="shared" si="14"/>
        <v>0</v>
      </c>
      <c r="AF24" s="103">
        <v>2718</v>
      </c>
      <c r="AG24" s="103">
        <v>1979</v>
      </c>
      <c r="AH24" s="103">
        <v>2118</v>
      </c>
      <c r="AI24" s="104">
        <f t="shared" si="10"/>
        <v>-600</v>
      </c>
      <c r="AJ24" s="103">
        <v>2647</v>
      </c>
      <c r="AK24" s="103">
        <v>1965</v>
      </c>
      <c r="AL24" s="103">
        <v>2099</v>
      </c>
      <c r="AM24" s="105">
        <f t="shared" si="11"/>
        <v>-548</v>
      </c>
      <c r="AN24" s="103">
        <v>71</v>
      </c>
      <c r="AO24" s="103">
        <v>14</v>
      </c>
      <c r="AP24" s="103">
        <v>19</v>
      </c>
      <c r="AQ24" s="105">
        <f t="shared" si="12"/>
        <v>-52</v>
      </c>
      <c r="AR24" s="103">
        <v>0</v>
      </c>
      <c r="AS24" s="106">
        <v>0</v>
      </c>
      <c r="AT24" s="106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5">
        <f t="shared" si="13"/>
        <v>0</v>
      </c>
      <c r="BB24" s="107">
        <v>2</v>
      </c>
      <c r="BC24" s="107">
        <f t="shared" si="16"/>
        <v>1.4333516817799925</v>
      </c>
      <c r="BD24" s="107">
        <f t="shared" si="15"/>
        <v>1.5108498708858231</v>
      </c>
      <c r="BE24" s="18">
        <v>1.05</v>
      </c>
      <c r="BF24" s="108">
        <v>1.03</v>
      </c>
      <c r="BG24" s="111">
        <v>1.02</v>
      </c>
    </row>
    <row r="25" spans="1:59" s="6" customFormat="1" ht="12.75">
      <c r="A25" s="79" t="s">
        <v>28</v>
      </c>
      <c r="B25" s="92">
        <v>421142</v>
      </c>
      <c r="C25" s="93">
        <v>408924</v>
      </c>
      <c r="D25" s="94">
        <v>380653</v>
      </c>
      <c r="E25" s="95">
        <f t="shared" si="0"/>
        <v>-40489</v>
      </c>
      <c r="F25" s="96">
        <v>419812</v>
      </c>
      <c r="G25" s="97">
        <f t="shared" si="1"/>
        <v>0.9968419203024158</v>
      </c>
      <c r="H25" s="96">
        <v>407594</v>
      </c>
      <c r="I25" s="97">
        <f t="shared" si="2"/>
        <v>0.9967475618941417</v>
      </c>
      <c r="J25" s="98">
        <v>379333</v>
      </c>
      <c r="K25" s="97">
        <f t="shared" si="3"/>
        <v>0.9965322748014596</v>
      </c>
      <c r="L25" s="99">
        <f t="shared" si="4"/>
        <v>-40479</v>
      </c>
      <c r="M25" s="121">
        <v>641</v>
      </c>
      <c r="N25" s="100">
        <v>0.001</v>
      </c>
      <c r="O25" s="121">
        <v>641</v>
      </c>
      <c r="P25" s="100">
        <f t="shared" si="5"/>
        <v>0.00156752844049261</v>
      </c>
      <c r="Q25" s="101">
        <v>631</v>
      </c>
      <c r="R25" s="100">
        <f t="shared" si="6"/>
        <v>0.0016576777274840866</v>
      </c>
      <c r="S25" s="99">
        <f t="shared" si="7"/>
        <v>-10</v>
      </c>
      <c r="T25" s="99">
        <v>689</v>
      </c>
      <c r="U25" s="102">
        <v>0.0016</v>
      </c>
      <c r="V25" s="99">
        <v>689</v>
      </c>
      <c r="W25" s="102">
        <f t="shared" si="8"/>
        <v>0.0016849096653656914</v>
      </c>
      <c r="X25" s="101">
        <v>689</v>
      </c>
      <c r="Y25" s="102">
        <f t="shared" si="9"/>
        <v>0.0018100474710563163</v>
      </c>
      <c r="Z25" s="99">
        <v>0</v>
      </c>
      <c r="AA25" s="102">
        <v>0</v>
      </c>
      <c r="AB25" s="99">
        <v>0</v>
      </c>
      <c r="AC25" s="102">
        <v>0</v>
      </c>
      <c r="AD25" s="101">
        <v>0</v>
      </c>
      <c r="AE25" s="102">
        <f t="shared" si="14"/>
        <v>0</v>
      </c>
      <c r="AF25" s="105">
        <v>4536</v>
      </c>
      <c r="AG25" s="105">
        <v>4400</v>
      </c>
      <c r="AH25" s="105">
        <v>4330</v>
      </c>
      <c r="AI25" s="104">
        <f t="shared" si="10"/>
        <v>-206</v>
      </c>
      <c r="AJ25" s="103">
        <v>4519</v>
      </c>
      <c r="AK25" s="103">
        <v>4390</v>
      </c>
      <c r="AL25" s="103">
        <v>4320</v>
      </c>
      <c r="AM25" s="105">
        <f t="shared" si="11"/>
        <v>-199</v>
      </c>
      <c r="AN25" s="103">
        <v>17</v>
      </c>
      <c r="AO25" s="103">
        <v>10</v>
      </c>
      <c r="AP25" s="103">
        <v>10</v>
      </c>
      <c r="AQ25" s="105">
        <f t="shared" si="12"/>
        <v>-7</v>
      </c>
      <c r="AR25" s="103">
        <v>0</v>
      </c>
      <c r="AS25" s="106">
        <v>0</v>
      </c>
      <c r="AT25" s="106">
        <v>0</v>
      </c>
      <c r="AU25" s="103">
        <v>0</v>
      </c>
      <c r="AV25" s="103">
        <v>0</v>
      </c>
      <c r="AW25" s="103">
        <v>0</v>
      </c>
      <c r="AX25" s="103">
        <v>5871</v>
      </c>
      <c r="AY25" s="103">
        <v>16618</v>
      </c>
      <c r="AZ25" s="103">
        <v>32601</v>
      </c>
      <c r="BA25" s="105">
        <f t="shared" si="13"/>
        <v>26730</v>
      </c>
      <c r="BB25" s="107">
        <v>1.1</v>
      </c>
      <c r="BC25" s="107">
        <f t="shared" si="16"/>
        <v>1.075994561336581</v>
      </c>
      <c r="BD25" s="107">
        <f t="shared" si="15"/>
        <v>1.137518947703026</v>
      </c>
      <c r="BE25" s="18">
        <v>1.03</v>
      </c>
      <c r="BF25" s="108">
        <v>0.98</v>
      </c>
      <c r="BG25" s="111">
        <v>1</v>
      </c>
    </row>
    <row r="26" spans="1:59" s="6" customFormat="1" ht="14.25" customHeight="1">
      <c r="A26" s="79" t="s">
        <v>29</v>
      </c>
      <c r="B26" s="123">
        <v>180588</v>
      </c>
      <c r="C26" s="109">
        <v>181925</v>
      </c>
      <c r="D26" s="110">
        <v>182696</v>
      </c>
      <c r="E26" s="95">
        <f t="shared" si="0"/>
        <v>2108</v>
      </c>
      <c r="F26" s="96">
        <v>180290</v>
      </c>
      <c r="G26" s="97">
        <f t="shared" si="1"/>
        <v>0.9983498349834984</v>
      </c>
      <c r="H26" s="96">
        <v>181627</v>
      </c>
      <c r="I26" s="97">
        <f t="shared" si="2"/>
        <v>0.998361962347121</v>
      </c>
      <c r="J26" s="98">
        <v>182398</v>
      </c>
      <c r="K26" s="97">
        <f t="shared" si="3"/>
        <v>0.9983688750711565</v>
      </c>
      <c r="L26" s="99">
        <f t="shared" si="4"/>
        <v>2108</v>
      </c>
      <c r="M26" s="121">
        <v>298</v>
      </c>
      <c r="N26" s="100">
        <v>0.002</v>
      </c>
      <c r="O26" s="121">
        <v>298</v>
      </c>
      <c r="P26" s="100">
        <f t="shared" si="5"/>
        <v>0.0016380376528789336</v>
      </c>
      <c r="Q26" s="101">
        <v>298</v>
      </c>
      <c r="R26" s="100">
        <f t="shared" si="6"/>
        <v>0.0016311249288435434</v>
      </c>
      <c r="S26" s="99">
        <f t="shared" si="7"/>
        <v>0</v>
      </c>
      <c r="T26" s="99">
        <v>0</v>
      </c>
      <c r="U26" s="102">
        <v>0</v>
      </c>
      <c r="V26" s="99">
        <v>0</v>
      </c>
      <c r="W26" s="102">
        <f t="shared" si="8"/>
        <v>0</v>
      </c>
      <c r="X26" s="101">
        <v>0</v>
      </c>
      <c r="Y26" s="102">
        <f t="shared" si="9"/>
        <v>0</v>
      </c>
      <c r="Z26" s="99">
        <v>0</v>
      </c>
      <c r="AA26" s="102">
        <v>0</v>
      </c>
      <c r="AB26" s="99">
        <v>0</v>
      </c>
      <c r="AC26" s="102">
        <v>0</v>
      </c>
      <c r="AD26" s="101">
        <v>0</v>
      </c>
      <c r="AE26" s="102">
        <f t="shared" si="14"/>
        <v>0</v>
      </c>
      <c r="AF26" s="103">
        <v>3130</v>
      </c>
      <c r="AG26" s="103">
        <v>3178</v>
      </c>
      <c r="AH26" s="103">
        <v>3183</v>
      </c>
      <c r="AI26" s="104">
        <f t="shared" si="10"/>
        <v>53</v>
      </c>
      <c r="AJ26" s="103">
        <v>3126</v>
      </c>
      <c r="AK26" s="103">
        <v>3178</v>
      </c>
      <c r="AL26" s="103">
        <v>3183</v>
      </c>
      <c r="AM26" s="105">
        <f t="shared" si="11"/>
        <v>57</v>
      </c>
      <c r="AN26" s="103">
        <v>4</v>
      </c>
      <c r="AO26" s="103">
        <v>0</v>
      </c>
      <c r="AP26" s="103">
        <v>0</v>
      </c>
      <c r="AQ26" s="105">
        <f t="shared" si="12"/>
        <v>-4</v>
      </c>
      <c r="AR26" s="103">
        <v>0</v>
      </c>
      <c r="AS26" s="106">
        <v>0</v>
      </c>
      <c r="AT26" s="106">
        <v>0</v>
      </c>
      <c r="AU26" s="103">
        <v>0</v>
      </c>
      <c r="AV26" s="103">
        <v>0</v>
      </c>
      <c r="AW26" s="103">
        <v>0</v>
      </c>
      <c r="AX26" s="105">
        <v>2653</v>
      </c>
      <c r="AY26" s="105">
        <v>1841</v>
      </c>
      <c r="AZ26" s="105">
        <v>2412</v>
      </c>
      <c r="BA26" s="105">
        <f t="shared" si="13"/>
        <v>-241</v>
      </c>
      <c r="BB26" s="107">
        <v>1.7000000000000002</v>
      </c>
      <c r="BC26" s="107">
        <f t="shared" si="16"/>
        <v>1.7468737116943795</v>
      </c>
      <c r="BD26" s="107">
        <f t="shared" si="15"/>
        <v>1.7422384726540265</v>
      </c>
      <c r="BE26" s="18">
        <v>1.33</v>
      </c>
      <c r="BF26" s="108">
        <v>1.32</v>
      </c>
      <c r="BG26" s="111">
        <v>1.3</v>
      </c>
    </row>
    <row r="27" spans="1:59" s="6" customFormat="1" ht="15" customHeight="1">
      <c r="A27" s="79" t="s">
        <v>30</v>
      </c>
      <c r="B27" s="92">
        <v>294962</v>
      </c>
      <c r="C27" s="104">
        <v>300916</v>
      </c>
      <c r="D27" s="124">
        <v>304095</v>
      </c>
      <c r="E27" s="95">
        <f t="shared" si="0"/>
        <v>9133</v>
      </c>
      <c r="F27" s="95">
        <v>293917</v>
      </c>
      <c r="G27" s="97">
        <f t="shared" si="1"/>
        <v>0.9964571707541988</v>
      </c>
      <c r="H27" s="95">
        <v>299871</v>
      </c>
      <c r="I27" s="97">
        <f t="shared" si="2"/>
        <v>0.9965272700687235</v>
      </c>
      <c r="J27" s="98">
        <v>303050</v>
      </c>
      <c r="K27" s="97">
        <f t="shared" si="3"/>
        <v>0.9965635738831615</v>
      </c>
      <c r="L27" s="99">
        <f t="shared" si="4"/>
        <v>9133</v>
      </c>
      <c r="M27" s="99">
        <v>1011</v>
      </c>
      <c r="N27" s="100">
        <v>0.0030000000000000005</v>
      </c>
      <c r="O27" s="99">
        <v>1011</v>
      </c>
      <c r="P27" s="100">
        <f t="shared" si="5"/>
        <v>0.0033597415890148745</v>
      </c>
      <c r="Q27" s="101">
        <v>1011</v>
      </c>
      <c r="R27" s="100">
        <f t="shared" si="6"/>
        <v>0.0033246189513145563</v>
      </c>
      <c r="S27" s="99">
        <f t="shared" si="7"/>
        <v>0</v>
      </c>
      <c r="T27" s="101">
        <v>34</v>
      </c>
      <c r="U27" s="102">
        <v>0.0001</v>
      </c>
      <c r="V27" s="101">
        <v>34</v>
      </c>
      <c r="W27" s="102">
        <f t="shared" si="8"/>
        <v>0.00011298834226162784</v>
      </c>
      <c r="X27" s="101">
        <v>34</v>
      </c>
      <c r="Y27" s="102">
        <f t="shared" si="9"/>
        <v>0.00011180716552393166</v>
      </c>
      <c r="Z27" s="101">
        <v>2</v>
      </c>
      <c r="AA27" s="102">
        <v>0</v>
      </c>
      <c r="AB27" s="101">
        <v>2</v>
      </c>
      <c r="AC27" s="102">
        <v>0</v>
      </c>
      <c r="AD27" s="101">
        <v>0</v>
      </c>
      <c r="AE27" s="102">
        <f t="shared" si="14"/>
        <v>0</v>
      </c>
      <c r="AF27" s="103">
        <v>8827</v>
      </c>
      <c r="AG27" s="103">
        <v>8571</v>
      </c>
      <c r="AH27" s="103">
        <v>6841</v>
      </c>
      <c r="AI27" s="104">
        <f t="shared" si="10"/>
        <v>-1986</v>
      </c>
      <c r="AJ27" s="103">
        <v>8809</v>
      </c>
      <c r="AK27" s="103">
        <v>8571</v>
      </c>
      <c r="AL27" s="103">
        <v>6841</v>
      </c>
      <c r="AM27" s="105">
        <f t="shared" si="11"/>
        <v>-1968</v>
      </c>
      <c r="AN27" s="103">
        <v>18</v>
      </c>
      <c r="AO27" s="103">
        <v>0</v>
      </c>
      <c r="AP27" s="103">
        <v>0</v>
      </c>
      <c r="AQ27" s="105">
        <f t="shared" si="12"/>
        <v>-18</v>
      </c>
      <c r="AR27" s="103">
        <v>0</v>
      </c>
      <c r="AS27" s="106">
        <v>0</v>
      </c>
      <c r="AT27" s="106">
        <v>0</v>
      </c>
      <c r="AU27" s="103">
        <v>0</v>
      </c>
      <c r="AV27" s="103">
        <v>0</v>
      </c>
      <c r="AW27" s="103">
        <v>0</v>
      </c>
      <c r="AX27" s="103">
        <v>4438</v>
      </c>
      <c r="AY27" s="103">
        <v>2617</v>
      </c>
      <c r="AZ27" s="103">
        <v>3662</v>
      </c>
      <c r="BA27" s="105">
        <f t="shared" si="13"/>
        <v>-776</v>
      </c>
      <c r="BB27" s="131">
        <v>3</v>
      </c>
      <c r="BC27" s="107">
        <f t="shared" si="16"/>
        <v>2.8483031809541535</v>
      </c>
      <c r="BD27" s="107">
        <f t="shared" si="15"/>
        <v>2.2496259392624016</v>
      </c>
      <c r="BE27" s="39">
        <v>1.32</v>
      </c>
      <c r="BF27" s="116">
        <v>1.3</v>
      </c>
      <c r="BG27" s="111">
        <v>1.01</v>
      </c>
    </row>
    <row r="28" spans="1:59" s="6" customFormat="1" ht="12.75">
      <c r="A28" s="79" t="s">
        <v>31</v>
      </c>
      <c r="B28" s="92">
        <v>139427</v>
      </c>
      <c r="C28" s="109">
        <v>139851</v>
      </c>
      <c r="D28" s="110">
        <v>139615</v>
      </c>
      <c r="E28" s="95">
        <f t="shared" si="0"/>
        <v>188</v>
      </c>
      <c r="F28" s="96">
        <v>139116</v>
      </c>
      <c r="G28" s="97">
        <f t="shared" si="1"/>
        <v>0.9977694420736299</v>
      </c>
      <c r="H28" s="96">
        <v>139540</v>
      </c>
      <c r="I28" s="97">
        <f t="shared" si="2"/>
        <v>0.9977762046749755</v>
      </c>
      <c r="J28" s="98">
        <v>139304</v>
      </c>
      <c r="K28" s="97">
        <f t="shared" si="3"/>
        <v>0.9977724456541203</v>
      </c>
      <c r="L28" s="99">
        <f t="shared" si="4"/>
        <v>188</v>
      </c>
      <c r="M28" s="99">
        <v>311</v>
      </c>
      <c r="N28" s="100">
        <v>0.002</v>
      </c>
      <c r="O28" s="99">
        <v>311</v>
      </c>
      <c r="P28" s="100">
        <f t="shared" si="5"/>
        <v>0.00222379532502449</v>
      </c>
      <c r="Q28" s="101">
        <v>311</v>
      </c>
      <c r="R28" s="100">
        <f t="shared" si="6"/>
        <v>0.0022275543458797407</v>
      </c>
      <c r="S28" s="99">
        <f t="shared" si="7"/>
        <v>0</v>
      </c>
      <c r="T28" s="99">
        <v>0</v>
      </c>
      <c r="U28" s="102">
        <v>0</v>
      </c>
      <c r="V28" s="99">
        <v>0</v>
      </c>
      <c r="W28" s="102">
        <f t="shared" si="8"/>
        <v>0</v>
      </c>
      <c r="X28" s="101">
        <v>0</v>
      </c>
      <c r="Y28" s="102">
        <f t="shared" si="9"/>
        <v>0</v>
      </c>
      <c r="Z28" s="99">
        <v>0</v>
      </c>
      <c r="AA28" s="102">
        <v>0</v>
      </c>
      <c r="AB28" s="99">
        <v>0</v>
      </c>
      <c r="AC28" s="102">
        <v>0</v>
      </c>
      <c r="AD28" s="101">
        <v>0</v>
      </c>
      <c r="AE28" s="102">
        <f t="shared" si="14"/>
        <v>0</v>
      </c>
      <c r="AF28" s="103">
        <v>2536</v>
      </c>
      <c r="AG28" s="103">
        <v>2550</v>
      </c>
      <c r="AH28" s="103">
        <v>2528</v>
      </c>
      <c r="AI28" s="104">
        <f t="shared" si="10"/>
        <v>-8</v>
      </c>
      <c r="AJ28" s="103">
        <v>2527</v>
      </c>
      <c r="AK28" s="103">
        <v>2550</v>
      </c>
      <c r="AL28" s="103">
        <v>2528</v>
      </c>
      <c r="AM28" s="105">
        <f t="shared" si="11"/>
        <v>1</v>
      </c>
      <c r="AN28" s="103">
        <v>9</v>
      </c>
      <c r="AO28" s="103">
        <v>0</v>
      </c>
      <c r="AP28" s="103">
        <v>0</v>
      </c>
      <c r="AQ28" s="105">
        <f t="shared" si="12"/>
        <v>-9</v>
      </c>
      <c r="AR28" s="103">
        <v>0</v>
      </c>
      <c r="AS28" s="106">
        <v>0</v>
      </c>
      <c r="AT28" s="106">
        <v>0</v>
      </c>
      <c r="AU28" s="103">
        <v>0</v>
      </c>
      <c r="AV28" s="103">
        <v>0</v>
      </c>
      <c r="AW28" s="103">
        <v>0</v>
      </c>
      <c r="AX28" s="103">
        <v>1938</v>
      </c>
      <c r="AY28" s="103">
        <v>2126</v>
      </c>
      <c r="AZ28" s="103">
        <v>2764</v>
      </c>
      <c r="BA28" s="105">
        <f t="shared" si="13"/>
        <v>826</v>
      </c>
      <c r="BB28" s="107">
        <v>1.8</v>
      </c>
      <c r="BC28" s="107">
        <f t="shared" si="16"/>
        <v>1.8233691571744215</v>
      </c>
      <c r="BD28" s="107">
        <f t="shared" si="15"/>
        <v>1.810693693371056</v>
      </c>
      <c r="BE28" s="18">
        <v>2.46</v>
      </c>
      <c r="BF28" s="108">
        <v>2.45</v>
      </c>
      <c r="BG28" s="132">
        <v>2.1</v>
      </c>
    </row>
    <row r="29" spans="1:59" s="6" customFormat="1" ht="12.75">
      <c r="A29" s="79" t="s">
        <v>80</v>
      </c>
      <c r="B29" s="92">
        <v>160264</v>
      </c>
      <c r="C29" s="93">
        <v>161996</v>
      </c>
      <c r="D29" s="94">
        <v>162962</v>
      </c>
      <c r="E29" s="95">
        <f t="shared" si="0"/>
        <v>2698</v>
      </c>
      <c r="F29" s="96">
        <v>159992</v>
      </c>
      <c r="G29" s="97">
        <f t="shared" si="1"/>
        <v>0.998302800379374</v>
      </c>
      <c r="H29" s="96">
        <v>161724</v>
      </c>
      <c r="I29" s="97">
        <f t="shared" si="2"/>
        <v>0.9983209461962024</v>
      </c>
      <c r="J29" s="98">
        <v>162690</v>
      </c>
      <c r="K29" s="97">
        <f t="shared" si="3"/>
        <v>0.9983308992280409</v>
      </c>
      <c r="L29" s="99">
        <f t="shared" si="4"/>
        <v>2698</v>
      </c>
      <c r="M29" s="99">
        <v>204</v>
      </c>
      <c r="N29" s="100">
        <v>0.001</v>
      </c>
      <c r="O29" s="99">
        <v>204</v>
      </c>
      <c r="P29" s="100">
        <f t="shared" si="5"/>
        <v>0.0012592903528482185</v>
      </c>
      <c r="Q29" s="101">
        <v>204</v>
      </c>
      <c r="R29" s="100">
        <f t="shared" si="6"/>
        <v>0.0012518255789693302</v>
      </c>
      <c r="S29" s="99">
        <f t="shared" si="7"/>
        <v>0</v>
      </c>
      <c r="T29" s="99">
        <v>68</v>
      </c>
      <c r="U29" s="102">
        <v>0.0004</v>
      </c>
      <c r="V29" s="99">
        <v>68</v>
      </c>
      <c r="W29" s="102">
        <f t="shared" si="8"/>
        <v>0.00041976345094940615</v>
      </c>
      <c r="X29" s="101">
        <v>68</v>
      </c>
      <c r="Y29" s="102">
        <f t="shared" si="9"/>
        <v>0.00041727519298977677</v>
      </c>
      <c r="Z29" s="106">
        <v>0</v>
      </c>
      <c r="AA29" s="102">
        <v>0</v>
      </c>
      <c r="AB29" s="106">
        <v>0</v>
      </c>
      <c r="AC29" s="102">
        <v>0</v>
      </c>
      <c r="AD29" s="101">
        <v>0</v>
      </c>
      <c r="AE29" s="102">
        <f t="shared" si="14"/>
        <v>0</v>
      </c>
      <c r="AF29" s="103">
        <v>2010</v>
      </c>
      <c r="AG29" s="103">
        <v>2032</v>
      </c>
      <c r="AH29" s="103">
        <v>2020</v>
      </c>
      <c r="AI29" s="104">
        <f t="shared" si="10"/>
        <v>10</v>
      </c>
      <c r="AJ29" s="103">
        <v>2006</v>
      </c>
      <c r="AK29" s="103">
        <v>2032</v>
      </c>
      <c r="AL29" s="103">
        <v>2020</v>
      </c>
      <c r="AM29" s="105">
        <f t="shared" si="11"/>
        <v>14</v>
      </c>
      <c r="AN29" s="103">
        <v>4</v>
      </c>
      <c r="AO29" s="103">
        <v>0</v>
      </c>
      <c r="AP29" s="103">
        <v>0</v>
      </c>
      <c r="AQ29" s="105">
        <f t="shared" si="12"/>
        <v>-4</v>
      </c>
      <c r="AR29" s="103">
        <v>0</v>
      </c>
      <c r="AS29" s="106">
        <v>0</v>
      </c>
      <c r="AT29" s="106">
        <v>0</v>
      </c>
      <c r="AU29" s="103">
        <v>0</v>
      </c>
      <c r="AV29" s="103">
        <v>0</v>
      </c>
      <c r="AW29" s="103">
        <v>0</v>
      </c>
      <c r="AX29" s="103">
        <v>39508</v>
      </c>
      <c r="AY29" s="103">
        <v>300</v>
      </c>
      <c r="AZ29" s="103">
        <v>1054</v>
      </c>
      <c r="BA29" s="105">
        <f t="shared" si="13"/>
        <v>-38454</v>
      </c>
      <c r="BB29" s="107">
        <v>1.3</v>
      </c>
      <c r="BC29" s="107">
        <f t="shared" si="16"/>
        <v>1.2543519593076373</v>
      </c>
      <c r="BD29" s="107">
        <f t="shared" si="15"/>
        <v>1.2395527791755134</v>
      </c>
      <c r="BE29" s="18">
        <v>0.68</v>
      </c>
      <c r="BF29" s="108">
        <v>0.67</v>
      </c>
      <c r="BG29" s="111">
        <v>0.68</v>
      </c>
    </row>
    <row r="30" spans="1:59" s="6" customFormat="1" ht="14.25" customHeight="1">
      <c r="A30" s="79" t="s">
        <v>33</v>
      </c>
      <c r="B30" s="92">
        <v>163367</v>
      </c>
      <c r="C30" s="109">
        <v>163952</v>
      </c>
      <c r="D30" s="110">
        <v>164020</v>
      </c>
      <c r="E30" s="95">
        <f t="shared" si="0"/>
        <v>653</v>
      </c>
      <c r="F30" s="95">
        <v>163090</v>
      </c>
      <c r="G30" s="97">
        <f t="shared" si="1"/>
        <v>0.9983044311274615</v>
      </c>
      <c r="H30" s="95">
        <v>163675</v>
      </c>
      <c r="I30" s="97">
        <f t="shared" si="2"/>
        <v>0.9983104811164243</v>
      </c>
      <c r="J30" s="98">
        <v>163743</v>
      </c>
      <c r="K30" s="97">
        <f t="shared" si="3"/>
        <v>0.998311181563224</v>
      </c>
      <c r="L30" s="99">
        <f t="shared" si="4"/>
        <v>653</v>
      </c>
      <c r="M30" s="99">
        <v>236</v>
      </c>
      <c r="N30" s="100">
        <v>0.001</v>
      </c>
      <c r="O30" s="99">
        <v>236</v>
      </c>
      <c r="P30" s="100">
        <f t="shared" si="5"/>
        <v>0.0014394456914218795</v>
      </c>
      <c r="Q30" s="101">
        <v>236</v>
      </c>
      <c r="R30" s="100">
        <f t="shared" si="6"/>
        <v>0.0014388489208633094</v>
      </c>
      <c r="S30" s="99">
        <f t="shared" si="7"/>
        <v>0</v>
      </c>
      <c r="T30" s="99">
        <v>41</v>
      </c>
      <c r="U30" s="102">
        <v>0.0003</v>
      </c>
      <c r="V30" s="99">
        <v>41</v>
      </c>
      <c r="W30" s="102">
        <f t="shared" si="8"/>
        <v>0.00025007319215380113</v>
      </c>
      <c r="X30" s="101">
        <v>41</v>
      </c>
      <c r="Y30" s="102">
        <f t="shared" si="9"/>
        <v>0.0002499695159126936</v>
      </c>
      <c r="Z30" s="106">
        <v>0</v>
      </c>
      <c r="AA30" s="102">
        <v>0</v>
      </c>
      <c r="AB30" s="106">
        <v>0</v>
      </c>
      <c r="AC30" s="102">
        <v>0</v>
      </c>
      <c r="AD30" s="101">
        <v>0</v>
      </c>
      <c r="AE30" s="102">
        <f t="shared" si="14"/>
        <v>0</v>
      </c>
      <c r="AF30" s="103">
        <v>1935</v>
      </c>
      <c r="AG30" s="103">
        <v>2014</v>
      </c>
      <c r="AH30" s="103">
        <v>1938</v>
      </c>
      <c r="AI30" s="104">
        <f t="shared" si="10"/>
        <v>3</v>
      </c>
      <c r="AJ30" s="105">
        <v>1931</v>
      </c>
      <c r="AK30" s="105">
        <v>2014</v>
      </c>
      <c r="AL30" s="105">
        <v>1938</v>
      </c>
      <c r="AM30" s="105">
        <f t="shared" si="11"/>
        <v>7</v>
      </c>
      <c r="AN30" s="105">
        <v>4</v>
      </c>
      <c r="AO30" s="105">
        <v>0</v>
      </c>
      <c r="AP30" s="105">
        <v>0</v>
      </c>
      <c r="AQ30" s="105">
        <f t="shared" si="12"/>
        <v>-4</v>
      </c>
      <c r="AR30" s="103">
        <v>0</v>
      </c>
      <c r="AS30" s="106">
        <v>0</v>
      </c>
      <c r="AT30" s="106">
        <v>0</v>
      </c>
      <c r="AU30" s="103">
        <v>0</v>
      </c>
      <c r="AV30" s="103">
        <v>0</v>
      </c>
      <c r="AW30" s="103">
        <v>0</v>
      </c>
      <c r="AX30" s="105">
        <v>1561</v>
      </c>
      <c r="AY30" s="105">
        <v>1429</v>
      </c>
      <c r="AZ30" s="105">
        <v>1870</v>
      </c>
      <c r="BA30" s="105">
        <f t="shared" si="13"/>
        <v>309</v>
      </c>
      <c r="BB30" s="107">
        <v>1.2</v>
      </c>
      <c r="BC30" s="107">
        <f t="shared" si="16"/>
        <v>1.2284083146286717</v>
      </c>
      <c r="BD30" s="107">
        <f t="shared" si="15"/>
        <v>1.1815632239970735</v>
      </c>
      <c r="BE30" s="18">
        <v>0.94</v>
      </c>
      <c r="BF30" s="108">
        <v>0.94</v>
      </c>
      <c r="BG30" s="111">
        <v>0.95</v>
      </c>
    </row>
    <row r="31" spans="1:88" s="147" customFormat="1" ht="16.5" customHeight="1">
      <c r="A31" s="65" t="s">
        <v>34</v>
      </c>
      <c r="B31" s="133">
        <f>SUM(B8:B30)</f>
        <v>4979064</v>
      </c>
      <c r="C31" s="134">
        <f>SUM(C8:C30)</f>
        <v>4944263</v>
      </c>
      <c r="D31" s="135">
        <f>SUM(D8:D30)</f>
        <v>4885939</v>
      </c>
      <c r="E31" s="134">
        <f t="shared" si="0"/>
        <v>-93125</v>
      </c>
      <c r="F31" s="134">
        <f>SUM(F8:F30)</f>
        <v>4965913</v>
      </c>
      <c r="G31" s="136">
        <f t="shared" si="1"/>
        <v>0.9973587405182982</v>
      </c>
      <c r="H31" s="134">
        <f>SUM(H8:H30)</f>
        <v>4931090</v>
      </c>
      <c r="I31" s="136">
        <f t="shared" si="2"/>
        <v>0.9973356999819791</v>
      </c>
      <c r="J31" s="137">
        <f>SUM(J8:J30)</f>
        <v>4872700</v>
      </c>
      <c r="K31" s="138">
        <f t="shared" si="3"/>
        <v>0.997290387784211</v>
      </c>
      <c r="L31" s="139">
        <f t="shared" si="4"/>
        <v>-93213</v>
      </c>
      <c r="M31" s="140">
        <f>SUM(M8:M30)</f>
        <v>9583</v>
      </c>
      <c r="N31" s="138">
        <v>0.002</v>
      </c>
      <c r="O31" s="140">
        <f>SUM(O8:O30)</f>
        <v>9628</v>
      </c>
      <c r="P31" s="138">
        <f t="shared" si="5"/>
        <v>0.0019473074146743408</v>
      </c>
      <c r="Q31" s="137">
        <f>SUM(Q8:Q30)</f>
        <v>9694</v>
      </c>
      <c r="R31" s="138">
        <f t="shared" si="6"/>
        <v>0.001984060791589907</v>
      </c>
      <c r="S31" s="139">
        <f t="shared" si="7"/>
        <v>111</v>
      </c>
      <c r="T31" s="140">
        <f>SUM(T8:T30)</f>
        <v>3568</v>
      </c>
      <c r="U31" s="141">
        <v>0.0007000000000000001</v>
      </c>
      <c r="V31" s="140">
        <f>SUM(V8:V30)</f>
        <v>3545</v>
      </c>
      <c r="W31" s="141">
        <f t="shared" si="8"/>
        <v>0.0007169926033465453</v>
      </c>
      <c r="X31" s="137">
        <f>SUM(X8:X30)</f>
        <v>3545</v>
      </c>
      <c r="Y31" s="141">
        <f t="shared" si="9"/>
        <v>0.000725551424199115</v>
      </c>
      <c r="Z31" s="140">
        <v>2</v>
      </c>
      <c r="AA31" s="141">
        <v>0</v>
      </c>
      <c r="AB31" s="140">
        <v>2</v>
      </c>
      <c r="AC31" s="141">
        <v>0</v>
      </c>
      <c r="AD31" s="137">
        <f>SUM(AD8:AD30)</f>
        <v>0</v>
      </c>
      <c r="AE31" s="141">
        <f t="shared" si="14"/>
        <v>0</v>
      </c>
      <c r="AF31" s="134">
        <f>SUM(AF8:AF30)</f>
        <v>80878</v>
      </c>
      <c r="AG31" s="134">
        <f>SUM(AG8:AG30)</f>
        <v>95019</v>
      </c>
      <c r="AH31" s="134">
        <f>SUM(AH8:AH30)</f>
        <v>86679</v>
      </c>
      <c r="AI31" s="137">
        <f t="shared" si="10"/>
        <v>5801</v>
      </c>
      <c r="AJ31" s="134">
        <f>SUM(AJ8:AJ30)</f>
        <v>80604</v>
      </c>
      <c r="AK31" s="134">
        <f>SUM(AK8:AK30)</f>
        <v>94944</v>
      </c>
      <c r="AL31" s="134">
        <f>SUM(AL8:AL30)</f>
        <v>86592</v>
      </c>
      <c r="AM31" s="142">
        <f t="shared" si="11"/>
        <v>5988</v>
      </c>
      <c r="AN31" s="134">
        <f>SUM(AN8:AN30)</f>
        <v>274</v>
      </c>
      <c r="AO31" s="134">
        <f>SUM(AO8:AO30)</f>
        <v>75</v>
      </c>
      <c r="AP31" s="134">
        <f>SUM(AP8:AP30)</f>
        <v>87</v>
      </c>
      <c r="AQ31" s="142">
        <f t="shared" si="12"/>
        <v>-187</v>
      </c>
      <c r="AR31" s="134">
        <v>0</v>
      </c>
      <c r="AS31" s="143" t="s">
        <v>81</v>
      </c>
      <c r="AT31" s="143" t="s">
        <v>81</v>
      </c>
      <c r="AU31" s="134">
        <v>0</v>
      </c>
      <c r="AV31" s="134">
        <v>0</v>
      </c>
      <c r="AW31" s="134">
        <v>0</v>
      </c>
      <c r="AX31" s="134">
        <f>SUM(AX8:AX30)</f>
        <v>161810</v>
      </c>
      <c r="AY31" s="134">
        <f>SUM(AY8:AY30)</f>
        <v>129820</v>
      </c>
      <c r="AZ31" s="134">
        <f>SUM(AZ8:AZ30)</f>
        <v>145003</v>
      </c>
      <c r="BA31" s="142">
        <f t="shared" si="13"/>
        <v>-16807</v>
      </c>
      <c r="BB31" s="144">
        <v>1.6</v>
      </c>
      <c r="BC31" s="144">
        <f t="shared" si="16"/>
        <v>1.9218031079657372</v>
      </c>
      <c r="BD31" s="144">
        <f>(AH31/D31)*100</f>
        <v>1.7740499830227106</v>
      </c>
      <c r="BE31" s="31">
        <v>1.36</v>
      </c>
      <c r="BF31" s="32">
        <v>1.36</v>
      </c>
      <c r="BG31" s="145">
        <v>1.19</v>
      </c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</row>
    <row r="32" spans="1:59" s="6" customFormat="1" ht="16.5" customHeight="1">
      <c r="A32" s="55" t="s">
        <v>35</v>
      </c>
      <c r="B32" s="148"/>
      <c r="C32" s="11"/>
      <c r="D32" s="11"/>
      <c r="E32" s="90"/>
      <c r="F32" s="149"/>
      <c r="G32" s="150"/>
      <c r="H32" s="149"/>
      <c r="I32" s="150"/>
      <c r="J32" s="151"/>
      <c r="K32" s="150"/>
      <c r="L32" s="152"/>
      <c r="M32" s="153"/>
      <c r="N32" s="153"/>
      <c r="O32" s="153"/>
      <c r="P32" s="153"/>
      <c r="Q32" s="154"/>
      <c r="R32" s="153"/>
      <c r="S32" s="152"/>
      <c r="T32" s="155"/>
      <c r="U32" s="155"/>
      <c r="V32" s="155"/>
      <c r="W32" s="155"/>
      <c r="X32" s="154"/>
      <c r="Y32" s="155"/>
      <c r="Z32" s="155"/>
      <c r="AA32" s="155"/>
      <c r="AB32" s="155"/>
      <c r="AC32" s="155"/>
      <c r="AD32" s="154"/>
      <c r="AE32" s="155"/>
      <c r="AF32" s="11"/>
      <c r="AG32" s="11"/>
      <c r="AH32" s="11"/>
      <c r="AI32" s="156"/>
      <c r="AJ32" s="11"/>
      <c r="AK32" s="11"/>
      <c r="AL32" s="11"/>
      <c r="AM32" s="154"/>
      <c r="AN32" s="11"/>
      <c r="AO32" s="11"/>
      <c r="AP32" s="11"/>
      <c r="AQ32" s="154"/>
      <c r="AR32" s="11"/>
      <c r="AS32" s="11"/>
      <c r="AT32" s="11"/>
      <c r="AU32" s="11"/>
      <c r="AV32" s="11"/>
      <c r="AW32" s="11"/>
      <c r="AX32" s="11"/>
      <c r="AY32" s="11"/>
      <c r="AZ32" s="11"/>
      <c r="BA32" s="154"/>
      <c r="BB32" s="157"/>
      <c r="BC32" s="157"/>
      <c r="BD32" s="157"/>
      <c r="BE32" s="158"/>
      <c r="BF32" s="158"/>
      <c r="BG32" s="159"/>
    </row>
    <row r="33" spans="1:59" s="6" customFormat="1" ht="12.75">
      <c r="A33" s="79" t="s">
        <v>36</v>
      </c>
      <c r="B33" s="92">
        <v>47444</v>
      </c>
      <c r="C33" s="120">
        <f aca="true" t="shared" si="17" ref="C33:C40">H33+O33+V33</f>
        <v>49326</v>
      </c>
      <c r="D33" s="160">
        <v>51430</v>
      </c>
      <c r="E33" s="95">
        <f aca="true" t="shared" si="18" ref="E33:E41">D33-B33</f>
        <v>3986</v>
      </c>
      <c r="F33" s="96">
        <v>47135</v>
      </c>
      <c r="G33" s="97">
        <f aca="true" t="shared" si="19" ref="G33:G41">F33/B33</f>
        <v>0.9934870584267769</v>
      </c>
      <c r="H33" s="96">
        <v>49017</v>
      </c>
      <c r="I33" s="97">
        <f aca="true" t="shared" si="20" ref="I33:I41">H33/C33</f>
        <v>0.9937355552852452</v>
      </c>
      <c r="J33" s="98">
        <v>51121</v>
      </c>
      <c r="K33" s="97">
        <f aca="true" t="shared" si="21" ref="K33:K41">J33/D33</f>
        <v>0.9939918335601788</v>
      </c>
      <c r="L33" s="99">
        <f aca="true" t="shared" si="22" ref="L33:L41">J33-F33</f>
        <v>3986</v>
      </c>
      <c r="M33" s="99">
        <v>306</v>
      </c>
      <c r="N33" s="100">
        <v>0.006000000000000001</v>
      </c>
      <c r="O33" s="99">
        <v>306</v>
      </c>
      <c r="P33" s="100">
        <f aca="true" t="shared" si="23" ref="P33:P41">O33/C33</f>
        <v>0.006203624863155334</v>
      </c>
      <c r="Q33" s="101">
        <v>306</v>
      </c>
      <c r="R33" s="100">
        <f aca="true" t="shared" si="24" ref="R33:R41">Q33/D33</f>
        <v>0.005949834726813144</v>
      </c>
      <c r="S33" s="99">
        <f aca="true" t="shared" si="25" ref="S33:S41">Q33-M33</f>
        <v>0</v>
      </c>
      <c r="T33" s="99">
        <v>3</v>
      </c>
      <c r="U33" s="102">
        <v>0.0001</v>
      </c>
      <c r="V33" s="99">
        <v>3</v>
      </c>
      <c r="W33" s="102">
        <f aca="true" t="shared" si="26" ref="W33:W41">V33/C33</f>
        <v>6.08198515995621E-05</v>
      </c>
      <c r="X33" s="101">
        <v>3</v>
      </c>
      <c r="Y33" s="102">
        <f aca="true" t="shared" si="27" ref="Y33:Y41">X33/D33</f>
        <v>5.8331713007972E-05</v>
      </c>
      <c r="Z33" s="99">
        <v>0</v>
      </c>
      <c r="AA33" s="102">
        <v>0</v>
      </c>
      <c r="AB33" s="106">
        <v>0</v>
      </c>
      <c r="AC33" s="102">
        <v>0</v>
      </c>
      <c r="AD33" s="101">
        <v>0</v>
      </c>
      <c r="AE33" s="102">
        <f aca="true" t="shared" si="28" ref="AE33:AE41">AD33/D33</f>
        <v>0</v>
      </c>
      <c r="AF33" s="103">
        <v>3240</v>
      </c>
      <c r="AG33" s="103">
        <v>2718</v>
      </c>
      <c r="AH33" s="103">
        <v>2740</v>
      </c>
      <c r="AI33" s="104">
        <f aca="true" t="shared" si="29" ref="AI33:AI41">AH33-AF33</f>
        <v>-500</v>
      </c>
      <c r="AJ33" s="103">
        <v>3234</v>
      </c>
      <c r="AK33" s="103">
        <v>2718</v>
      </c>
      <c r="AL33" s="103">
        <v>2740</v>
      </c>
      <c r="AM33" s="105">
        <f aca="true" t="shared" si="30" ref="AM33:AM41">AL33-AJ33</f>
        <v>-494</v>
      </c>
      <c r="AN33" s="161">
        <v>6</v>
      </c>
      <c r="AO33" s="161">
        <v>0</v>
      </c>
      <c r="AP33" s="161">
        <v>0</v>
      </c>
      <c r="AQ33" s="105">
        <f aca="true" t="shared" si="31" ref="AQ33:AQ41">AP33-AN33</f>
        <v>-6</v>
      </c>
      <c r="AR33" s="103">
        <v>0</v>
      </c>
      <c r="AS33" s="106">
        <v>0</v>
      </c>
      <c r="AT33" s="106">
        <v>0</v>
      </c>
      <c r="AU33" s="103">
        <v>0</v>
      </c>
      <c r="AV33" s="103">
        <v>0</v>
      </c>
      <c r="AW33" s="103">
        <v>0</v>
      </c>
      <c r="AX33" s="103">
        <v>434</v>
      </c>
      <c r="AY33" s="103">
        <v>836</v>
      </c>
      <c r="AZ33" s="103">
        <v>636</v>
      </c>
      <c r="BA33" s="105">
        <f aca="true" t="shared" si="32" ref="BA33:BA41">AZ33-AX33</f>
        <v>202</v>
      </c>
      <c r="BB33" s="107">
        <v>6.8</v>
      </c>
      <c r="BC33" s="107">
        <f aca="true" t="shared" si="33" ref="BC33:BD39">AG33/C33*100</f>
        <v>5.510278554920326</v>
      </c>
      <c r="BD33" s="107">
        <f t="shared" si="33"/>
        <v>5.327629788061443</v>
      </c>
      <c r="BE33" s="18">
        <v>1.24</v>
      </c>
      <c r="BF33" s="108">
        <v>1.19</v>
      </c>
      <c r="BG33" s="162">
        <v>1.1400000000000001</v>
      </c>
    </row>
    <row r="34" spans="1:59" s="6" customFormat="1" ht="12.75">
      <c r="A34" s="79" t="s">
        <v>37</v>
      </c>
      <c r="B34" s="92">
        <v>96363</v>
      </c>
      <c r="C34" s="103">
        <f t="shared" si="17"/>
        <v>96573</v>
      </c>
      <c r="D34" s="160">
        <v>96906</v>
      </c>
      <c r="E34" s="95">
        <f t="shared" si="18"/>
        <v>543</v>
      </c>
      <c r="F34" s="96">
        <v>95918</v>
      </c>
      <c r="G34" s="97">
        <f t="shared" si="19"/>
        <v>0.9953820449757687</v>
      </c>
      <c r="H34" s="96">
        <v>96128</v>
      </c>
      <c r="I34" s="97">
        <f t="shared" si="20"/>
        <v>0.9953920868151553</v>
      </c>
      <c r="J34" s="98">
        <v>96461</v>
      </c>
      <c r="K34" s="97">
        <f t="shared" si="21"/>
        <v>0.9954079210781582</v>
      </c>
      <c r="L34" s="99">
        <f t="shared" si="22"/>
        <v>543</v>
      </c>
      <c r="M34" s="99">
        <v>417</v>
      </c>
      <c r="N34" s="100">
        <v>0.004</v>
      </c>
      <c r="O34" s="99">
        <v>417</v>
      </c>
      <c r="P34" s="100">
        <f t="shared" si="23"/>
        <v>0.004317977074337548</v>
      </c>
      <c r="Q34" s="101">
        <v>417</v>
      </c>
      <c r="R34" s="100">
        <f t="shared" si="24"/>
        <v>0.004303139124512414</v>
      </c>
      <c r="S34" s="99">
        <f t="shared" si="25"/>
        <v>0</v>
      </c>
      <c r="T34" s="99">
        <v>28</v>
      </c>
      <c r="U34" s="102">
        <v>0.0003</v>
      </c>
      <c r="V34" s="99">
        <v>28</v>
      </c>
      <c r="W34" s="102">
        <f t="shared" si="26"/>
        <v>0.0002899361105070775</v>
      </c>
      <c r="X34" s="101">
        <v>28</v>
      </c>
      <c r="Y34" s="102">
        <f t="shared" si="27"/>
        <v>0.0002889397973293707</v>
      </c>
      <c r="Z34" s="106">
        <v>0</v>
      </c>
      <c r="AA34" s="102">
        <v>0</v>
      </c>
      <c r="AB34" s="106">
        <v>0</v>
      </c>
      <c r="AC34" s="102">
        <v>0</v>
      </c>
      <c r="AD34" s="101">
        <v>0</v>
      </c>
      <c r="AE34" s="102">
        <f t="shared" si="28"/>
        <v>0</v>
      </c>
      <c r="AF34" s="103">
        <v>4863</v>
      </c>
      <c r="AG34" s="103">
        <v>4759</v>
      </c>
      <c r="AH34" s="103">
        <v>4635</v>
      </c>
      <c r="AI34" s="104">
        <f t="shared" si="29"/>
        <v>-228</v>
      </c>
      <c r="AJ34" s="105">
        <v>4859</v>
      </c>
      <c r="AK34" s="105">
        <v>4759</v>
      </c>
      <c r="AL34" s="105">
        <v>4635</v>
      </c>
      <c r="AM34" s="105">
        <f t="shared" si="30"/>
        <v>-224</v>
      </c>
      <c r="AN34" s="163">
        <v>4</v>
      </c>
      <c r="AO34" s="163">
        <v>0</v>
      </c>
      <c r="AP34" s="163">
        <v>417</v>
      </c>
      <c r="AQ34" s="105">
        <f t="shared" si="31"/>
        <v>413</v>
      </c>
      <c r="AR34" s="103">
        <v>0</v>
      </c>
      <c r="AS34" s="106">
        <v>0</v>
      </c>
      <c r="AT34" s="106">
        <v>28</v>
      </c>
      <c r="AU34" s="103">
        <v>0</v>
      </c>
      <c r="AV34" s="103">
        <v>0</v>
      </c>
      <c r="AW34" s="103">
        <v>0</v>
      </c>
      <c r="AX34" s="103">
        <v>1673</v>
      </c>
      <c r="AY34" s="103">
        <v>4549</v>
      </c>
      <c r="AZ34" s="103">
        <v>4302</v>
      </c>
      <c r="BA34" s="105">
        <f t="shared" si="32"/>
        <v>2629</v>
      </c>
      <c r="BB34" s="107">
        <v>5</v>
      </c>
      <c r="BC34" s="107">
        <f t="shared" si="33"/>
        <v>4.9278783925113645</v>
      </c>
      <c r="BD34" s="107">
        <f t="shared" si="33"/>
        <v>4.78298557364869</v>
      </c>
      <c r="BE34" s="18">
        <v>2.2</v>
      </c>
      <c r="BF34" s="108">
        <v>2.2</v>
      </c>
      <c r="BG34" s="130">
        <v>2.1</v>
      </c>
    </row>
    <row r="35" spans="1:59" s="6" customFormat="1" ht="12.75">
      <c r="A35" s="79" t="s">
        <v>38</v>
      </c>
      <c r="B35" s="92">
        <v>594837</v>
      </c>
      <c r="C35" s="103">
        <f t="shared" si="17"/>
        <v>595947</v>
      </c>
      <c r="D35" s="160">
        <v>596100</v>
      </c>
      <c r="E35" s="95">
        <f t="shared" si="18"/>
        <v>1263</v>
      </c>
      <c r="F35" s="96">
        <v>589116</v>
      </c>
      <c r="G35" s="97">
        <f t="shared" si="19"/>
        <v>0.990382239168041</v>
      </c>
      <c r="H35" s="96">
        <v>589940</v>
      </c>
      <c r="I35" s="97">
        <f t="shared" si="20"/>
        <v>0.9899202445855084</v>
      </c>
      <c r="J35" s="98">
        <v>589614</v>
      </c>
      <c r="K35" s="97">
        <f t="shared" si="21"/>
        <v>0.9891192752893809</v>
      </c>
      <c r="L35" s="99">
        <f t="shared" si="22"/>
        <v>498</v>
      </c>
      <c r="M35" s="99">
        <v>3197</v>
      </c>
      <c r="N35" s="100">
        <v>0.005</v>
      </c>
      <c r="O35" s="99">
        <v>3483</v>
      </c>
      <c r="P35" s="100">
        <f t="shared" si="23"/>
        <v>0.005844479458743814</v>
      </c>
      <c r="Q35" s="101">
        <v>3962</v>
      </c>
      <c r="R35" s="100">
        <f t="shared" si="24"/>
        <v>0.006646535816138232</v>
      </c>
      <c r="S35" s="99">
        <f t="shared" si="25"/>
        <v>765</v>
      </c>
      <c r="T35" s="99">
        <v>2524</v>
      </c>
      <c r="U35" s="102">
        <v>0.0042</v>
      </c>
      <c r="V35" s="99">
        <v>2524</v>
      </c>
      <c r="W35" s="102">
        <f t="shared" si="26"/>
        <v>0.004235275955747742</v>
      </c>
      <c r="X35" s="101">
        <v>2524</v>
      </c>
      <c r="Y35" s="102">
        <f t="shared" si="27"/>
        <v>0.004234188894480792</v>
      </c>
      <c r="Z35" s="99">
        <v>355</v>
      </c>
      <c r="AA35" s="102">
        <v>0.0006</v>
      </c>
      <c r="AB35" s="99">
        <v>365</v>
      </c>
      <c r="AC35" s="102">
        <v>0.0006</v>
      </c>
      <c r="AD35" s="101">
        <v>376</v>
      </c>
      <c r="AE35" s="102">
        <f t="shared" si="28"/>
        <v>0.0006307666498909579</v>
      </c>
      <c r="AF35" s="103">
        <v>22912</v>
      </c>
      <c r="AG35" s="103">
        <v>20904</v>
      </c>
      <c r="AH35" s="103">
        <v>14692</v>
      </c>
      <c r="AI35" s="104">
        <f t="shared" si="29"/>
        <v>-8220</v>
      </c>
      <c r="AJ35" s="103">
        <v>22545</v>
      </c>
      <c r="AK35" s="103">
        <v>20618</v>
      </c>
      <c r="AL35" s="103">
        <v>14213</v>
      </c>
      <c r="AM35" s="105">
        <f t="shared" si="30"/>
        <v>-8332</v>
      </c>
      <c r="AN35" s="103">
        <v>367</v>
      </c>
      <c r="AO35" s="103">
        <v>286</v>
      </c>
      <c r="AP35" s="103">
        <v>479</v>
      </c>
      <c r="AQ35" s="105">
        <f t="shared" si="31"/>
        <v>112</v>
      </c>
      <c r="AR35" s="103">
        <v>0</v>
      </c>
      <c r="AS35" s="106">
        <v>0</v>
      </c>
      <c r="AT35" s="106">
        <v>0</v>
      </c>
      <c r="AU35" s="103">
        <v>2</v>
      </c>
      <c r="AV35" s="103">
        <v>10</v>
      </c>
      <c r="AW35" s="103">
        <v>11</v>
      </c>
      <c r="AX35" s="103">
        <v>16132</v>
      </c>
      <c r="AY35" s="103">
        <v>19794</v>
      </c>
      <c r="AZ35" s="103">
        <v>14539</v>
      </c>
      <c r="BA35" s="105">
        <f t="shared" si="32"/>
        <v>-1593</v>
      </c>
      <c r="BB35" s="107">
        <v>3.9</v>
      </c>
      <c r="BC35" s="107">
        <f t="shared" si="33"/>
        <v>3.507694476186641</v>
      </c>
      <c r="BD35" s="107">
        <f t="shared" si="33"/>
        <v>2.4646871330313704</v>
      </c>
      <c r="BE35" s="18">
        <v>1.34</v>
      </c>
      <c r="BF35" s="108">
        <v>1.34</v>
      </c>
      <c r="BG35" s="130">
        <v>1.25</v>
      </c>
    </row>
    <row r="36" spans="1:59" s="6" customFormat="1" ht="12.75">
      <c r="A36" s="79" t="s">
        <v>39</v>
      </c>
      <c r="B36" s="123">
        <v>240456</v>
      </c>
      <c r="C36" s="103">
        <f t="shared" si="17"/>
        <v>231913</v>
      </c>
      <c r="D36" s="160">
        <v>224823</v>
      </c>
      <c r="E36" s="95">
        <f t="shared" si="18"/>
        <v>-15633</v>
      </c>
      <c r="F36" s="96">
        <v>239863</v>
      </c>
      <c r="G36" s="97">
        <f t="shared" si="19"/>
        <v>0.9975338523472069</v>
      </c>
      <c r="H36" s="96">
        <v>231319</v>
      </c>
      <c r="I36" s="97">
        <f t="shared" si="20"/>
        <v>0.9974386946829199</v>
      </c>
      <c r="J36" s="98">
        <v>224254</v>
      </c>
      <c r="K36" s="97">
        <f t="shared" si="21"/>
        <v>0.9974691201522976</v>
      </c>
      <c r="L36" s="99">
        <f t="shared" si="22"/>
        <v>-15609</v>
      </c>
      <c r="M36" s="99">
        <v>337</v>
      </c>
      <c r="N36" s="100">
        <v>0.001</v>
      </c>
      <c r="O36" s="99">
        <v>338</v>
      </c>
      <c r="P36" s="100">
        <f t="shared" si="23"/>
        <v>0.0014574430928839695</v>
      </c>
      <c r="Q36" s="101">
        <v>313</v>
      </c>
      <c r="R36" s="100">
        <f t="shared" si="24"/>
        <v>0.0013922063134109944</v>
      </c>
      <c r="S36" s="99">
        <f t="shared" si="25"/>
        <v>-24</v>
      </c>
      <c r="T36" s="99">
        <v>256</v>
      </c>
      <c r="U36" s="102">
        <v>0.0011</v>
      </c>
      <c r="V36" s="99">
        <v>256</v>
      </c>
      <c r="W36" s="102">
        <f t="shared" si="26"/>
        <v>0.0011038622241961425</v>
      </c>
      <c r="X36" s="101">
        <v>256</v>
      </c>
      <c r="Y36" s="102">
        <f t="shared" si="27"/>
        <v>0.0011386735342914203</v>
      </c>
      <c r="Z36" s="106">
        <v>0</v>
      </c>
      <c r="AA36" s="102">
        <v>0</v>
      </c>
      <c r="AB36" s="106">
        <v>0</v>
      </c>
      <c r="AC36" s="102">
        <v>0</v>
      </c>
      <c r="AD36" s="101">
        <v>0</v>
      </c>
      <c r="AE36" s="102">
        <f t="shared" si="28"/>
        <v>0</v>
      </c>
      <c r="AF36" s="103">
        <v>7187</v>
      </c>
      <c r="AG36" s="103">
        <v>22804</v>
      </c>
      <c r="AH36" s="103">
        <v>5271</v>
      </c>
      <c r="AI36" s="104">
        <f t="shared" si="29"/>
        <v>-1916</v>
      </c>
      <c r="AJ36" s="103">
        <v>7183</v>
      </c>
      <c r="AK36" s="103">
        <v>22776</v>
      </c>
      <c r="AL36" s="103">
        <v>5271</v>
      </c>
      <c r="AM36" s="105">
        <f t="shared" si="30"/>
        <v>-1912</v>
      </c>
      <c r="AN36" s="103">
        <v>4</v>
      </c>
      <c r="AO36" s="103">
        <v>28</v>
      </c>
      <c r="AP36" s="103">
        <v>0</v>
      </c>
      <c r="AQ36" s="105">
        <f t="shared" si="31"/>
        <v>-4</v>
      </c>
      <c r="AR36" s="103">
        <v>0</v>
      </c>
      <c r="AS36" s="106">
        <v>0</v>
      </c>
      <c r="AT36" s="106">
        <v>0</v>
      </c>
      <c r="AU36" s="103">
        <v>0</v>
      </c>
      <c r="AV36" s="103">
        <v>0</v>
      </c>
      <c r="AW36" s="103">
        <v>0</v>
      </c>
      <c r="AX36" s="103">
        <v>7307</v>
      </c>
      <c r="AY36" s="103">
        <v>31347</v>
      </c>
      <c r="AZ36" s="103">
        <v>12361</v>
      </c>
      <c r="BA36" s="105">
        <f t="shared" si="32"/>
        <v>5054</v>
      </c>
      <c r="BB36" s="107">
        <v>3</v>
      </c>
      <c r="BC36" s="107">
        <f t="shared" si="33"/>
        <v>9.8329977189722</v>
      </c>
      <c r="BD36" s="107">
        <f t="shared" si="33"/>
        <v>2.344511015332061</v>
      </c>
      <c r="BE36" s="18">
        <v>2</v>
      </c>
      <c r="BF36" s="108">
        <v>1.86</v>
      </c>
      <c r="BG36" s="130">
        <v>1.52</v>
      </c>
    </row>
    <row r="37" spans="1:59" s="6" customFormat="1" ht="12.75">
      <c r="A37" s="79" t="s">
        <v>40</v>
      </c>
      <c r="B37" s="92">
        <v>153228</v>
      </c>
      <c r="C37" s="103">
        <f t="shared" si="17"/>
        <v>154998</v>
      </c>
      <c r="D37" s="160">
        <v>155629</v>
      </c>
      <c r="E37" s="95">
        <f t="shared" si="18"/>
        <v>2401</v>
      </c>
      <c r="F37" s="96">
        <v>153025</v>
      </c>
      <c r="G37" s="97">
        <f t="shared" si="19"/>
        <v>0.998675176860626</v>
      </c>
      <c r="H37" s="96">
        <v>154791</v>
      </c>
      <c r="I37" s="97">
        <f t="shared" si="20"/>
        <v>0.99866449889676</v>
      </c>
      <c r="J37" s="98">
        <v>155570</v>
      </c>
      <c r="K37" s="97">
        <f t="shared" si="21"/>
        <v>0.9996208932782451</v>
      </c>
      <c r="L37" s="99">
        <f t="shared" si="22"/>
        <v>2545</v>
      </c>
      <c r="M37" s="99">
        <v>203</v>
      </c>
      <c r="N37" s="100">
        <v>0.001</v>
      </c>
      <c r="O37" s="99">
        <v>207</v>
      </c>
      <c r="P37" s="100">
        <f t="shared" si="23"/>
        <v>0.0013355011032400417</v>
      </c>
      <c r="Q37" s="101">
        <v>59</v>
      </c>
      <c r="R37" s="100">
        <f t="shared" si="24"/>
        <v>0.00037910672175494285</v>
      </c>
      <c r="S37" s="99">
        <f t="shared" si="25"/>
        <v>-144</v>
      </c>
      <c r="T37" s="99">
        <v>0</v>
      </c>
      <c r="U37" s="102">
        <v>0</v>
      </c>
      <c r="V37" s="99">
        <v>0</v>
      </c>
      <c r="W37" s="102">
        <f t="shared" si="26"/>
        <v>0</v>
      </c>
      <c r="X37" s="101">
        <v>0</v>
      </c>
      <c r="Y37" s="102">
        <f t="shared" si="27"/>
        <v>0</v>
      </c>
      <c r="Z37" s="106">
        <v>0</v>
      </c>
      <c r="AA37" s="102">
        <v>0</v>
      </c>
      <c r="AB37" s="106">
        <v>0</v>
      </c>
      <c r="AC37" s="102">
        <v>0</v>
      </c>
      <c r="AD37" s="101">
        <v>0</v>
      </c>
      <c r="AE37" s="102">
        <f t="shared" si="28"/>
        <v>0</v>
      </c>
      <c r="AF37" s="103">
        <v>6933</v>
      </c>
      <c r="AG37" s="103">
        <v>6973</v>
      </c>
      <c r="AH37" s="103">
        <v>6035</v>
      </c>
      <c r="AI37" s="104">
        <f t="shared" si="29"/>
        <v>-898</v>
      </c>
      <c r="AJ37" s="103">
        <v>6933</v>
      </c>
      <c r="AK37" s="103">
        <v>6969</v>
      </c>
      <c r="AL37" s="103">
        <v>6035</v>
      </c>
      <c r="AM37" s="105">
        <f t="shared" si="30"/>
        <v>-898</v>
      </c>
      <c r="AN37" s="103">
        <v>0</v>
      </c>
      <c r="AO37" s="103">
        <v>4</v>
      </c>
      <c r="AP37" s="103">
        <v>0</v>
      </c>
      <c r="AQ37" s="105">
        <f t="shared" si="31"/>
        <v>0</v>
      </c>
      <c r="AR37" s="103">
        <v>0</v>
      </c>
      <c r="AS37" s="106">
        <v>0</v>
      </c>
      <c r="AT37" s="106">
        <v>0</v>
      </c>
      <c r="AU37" s="103">
        <v>0</v>
      </c>
      <c r="AV37" s="103">
        <v>0</v>
      </c>
      <c r="AW37" s="103">
        <v>0</v>
      </c>
      <c r="AX37" s="103">
        <v>2515</v>
      </c>
      <c r="AY37" s="103">
        <v>5203</v>
      </c>
      <c r="AZ37" s="103">
        <v>5404</v>
      </c>
      <c r="BA37" s="105">
        <f t="shared" si="32"/>
        <v>2889</v>
      </c>
      <c r="BB37" s="107">
        <v>4.5</v>
      </c>
      <c r="BC37" s="107">
        <f t="shared" si="33"/>
        <v>4.498767726035174</v>
      </c>
      <c r="BD37" s="107">
        <f t="shared" si="33"/>
        <v>3.8778119759170853</v>
      </c>
      <c r="BE37" s="18">
        <v>1.56</v>
      </c>
      <c r="BF37" s="108">
        <v>1.54</v>
      </c>
      <c r="BG37" s="130">
        <v>1.01</v>
      </c>
    </row>
    <row r="38" spans="1:59" s="6" customFormat="1" ht="12.75">
      <c r="A38" s="112" t="s">
        <v>41</v>
      </c>
      <c r="B38" s="164">
        <v>705736</v>
      </c>
      <c r="C38" s="103">
        <f t="shared" si="17"/>
        <v>710636</v>
      </c>
      <c r="D38" s="160">
        <v>716224</v>
      </c>
      <c r="E38" s="95">
        <f t="shared" si="18"/>
        <v>10488</v>
      </c>
      <c r="F38" s="95">
        <v>687627</v>
      </c>
      <c r="G38" s="97">
        <f t="shared" si="19"/>
        <v>0.9743402632145731</v>
      </c>
      <c r="H38" s="95">
        <v>692519</v>
      </c>
      <c r="I38" s="97">
        <f t="shared" si="20"/>
        <v>0.9745059355281748</v>
      </c>
      <c r="J38" s="98">
        <v>698102</v>
      </c>
      <c r="K38" s="97">
        <f t="shared" si="21"/>
        <v>0.9746978598874095</v>
      </c>
      <c r="L38" s="99">
        <f t="shared" si="22"/>
        <v>10475</v>
      </c>
      <c r="M38" s="121">
        <v>10497</v>
      </c>
      <c r="N38" s="165">
        <v>0.015</v>
      </c>
      <c r="O38" s="121">
        <v>10513</v>
      </c>
      <c r="P38" s="165">
        <f t="shared" si="23"/>
        <v>0.014793790351178381</v>
      </c>
      <c r="Q38" s="166">
        <v>10534</v>
      </c>
      <c r="R38" s="100">
        <f t="shared" si="24"/>
        <v>0.014707689214547404</v>
      </c>
      <c r="S38" s="99">
        <f t="shared" si="25"/>
        <v>37</v>
      </c>
      <c r="T38" s="121">
        <v>7612</v>
      </c>
      <c r="U38" s="167">
        <v>0.0108</v>
      </c>
      <c r="V38" s="121">
        <v>7604</v>
      </c>
      <c r="W38" s="167">
        <f t="shared" si="26"/>
        <v>0.010700274120646858</v>
      </c>
      <c r="X38" s="166">
        <v>7588</v>
      </c>
      <c r="Y38" s="102">
        <f t="shared" si="27"/>
        <v>0.01059445089804307</v>
      </c>
      <c r="Z38" s="106">
        <v>0</v>
      </c>
      <c r="AA38" s="167">
        <v>0</v>
      </c>
      <c r="AB38" s="106">
        <v>0</v>
      </c>
      <c r="AC38" s="167">
        <v>0</v>
      </c>
      <c r="AD38" s="166">
        <v>0</v>
      </c>
      <c r="AE38" s="102">
        <f t="shared" si="28"/>
        <v>0</v>
      </c>
      <c r="AF38" s="109">
        <v>13355</v>
      </c>
      <c r="AG38" s="109">
        <v>14783</v>
      </c>
      <c r="AH38" s="109">
        <v>14884</v>
      </c>
      <c r="AI38" s="104">
        <f t="shared" si="29"/>
        <v>1529</v>
      </c>
      <c r="AJ38" s="109">
        <v>13325</v>
      </c>
      <c r="AK38" s="109">
        <v>14767</v>
      </c>
      <c r="AL38" s="109">
        <v>14863</v>
      </c>
      <c r="AM38" s="105">
        <f t="shared" si="30"/>
        <v>1538</v>
      </c>
      <c r="AN38" s="161">
        <v>30</v>
      </c>
      <c r="AO38" s="161">
        <v>16</v>
      </c>
      <c r="AP38" s="161">
        <v>21</v>
      </c>
      <c r="AQ38" s="105">
        <f t="shared" si="31"/>
        <v>-9</v>
      </c>
      <c r="AR38" s="109">
        <v>0</v>
      </c>
      <c r="AS38" s="106">
        <v>0</v>
      </c>
      <c r="AT38" s="106">
        <v>0</v>
      </c>
      <c r="AU38" s="109">
        <v>0</v>
      </c>
      <c r="AV38" s="109">
        <v>0</v>
      </c>
      <c r="AW38" s="109">
        <v>0</v>
      </c>
      <c r="AX38" s="109">
        <v>10955</v>
      </c>
      <c r="AY38" s="109">
        <v>9883</v>
      </c>
      <c r="AZ38" s="109">
        <v>9296</v>
      </c>
      <c r="BA38" s="105">
        <f t="shared" si="32"/>
        <v>-1659</v>
      </c>
      <c r="BB38" s="131">
        <v>1.9</v>
      </c>
      <c r="BC38" s="131">
        <f t="shared" si="33"/>
        <v>2.0802492415244935</v>
      </c>
      <c r="BD38" s="107">
        <f t="shared" si="33"/>
        <v>2.0781208113662766</v>
      </c>
      <c r="BE38" s="39">
        <v>1.81</v>
      </c>
      <c r="BF38" s="116">
        <v>1.81</v>
      </c>
      <c r="BG38" s="130">
        <v>1.55</v>
      </c>
    </row>
    <row r="39" spans="1:59" s="6" customFormat="1" ht="12.75">
      <c r="A39" s="79" t="s">
        <v>42</v>
      </c>
      <c r="B39" s="92">
        <v>119213</v>
      </c>
      <c r="C39" s="103">
        <f t="shared" si="17"/>
        <v>121160</v>
      </c>
      <c r="D39" s="160">
        <v>123108</v>
      </c>
      <c r="E39" s="95">
        <f t="shared" si="18"/>
        <v>3895</v>
      </c>
      <c r="F39" s="96">
        <v>119079</v>
      </c>
      <c r="G39" s="97">
        <f t="shared" si="19"/>
        <v>0.9988759615142644</v>
      </c>
      <c r="H39" s="96">
        <v>121026</v>
      </c>
      <c r="I39" s="97">
        <f t="shared" si="20"/>
        <v>0.9988940244305051</v>
      </c>
      <c r="J39" s="98">
        <v>122974</v>
      </c>
      <c r="K39" s="97">
        <f t="shared" si="21"/>
        <v>0.9989115248399779</v>
      </c>
      <c r="L39" s="99">
        <f t="shared" si="22"/>
        <v>3895</v>
      </c>
      <c r="M39" s="99">
        <v>134</v>
      </c>
      <c r="N39" s="100">
        <v>0.001</v>
      </c>
      <c r="O39" s="99">
        <v>134</v>
      </c>
      <c r="P39" s="100">
        <f t="shared" si="23"/>
        <v>0.0011059755694948828</v>
      </c>
      <c r="Q39" s="101">
        <v>134</v>
      </c>
      <c r="R39" s="100">
        <f t="shared" si="24"/>
        <v>0.0010884751600220945</v>
      </c>
      <c r="S39" s="99">
        <f t="shared" si="25"/>
        <v>0</v>
      </c>
      <c r="T39" s="99">
        <v>0</v>
      </c>
      <c r="U39" s="102">
        <v>0</v>
      </c>
      <c r="V39" s="99">
        <v>0</v>
      </c>
      <c r="W39" s="102">
        <f t="shared" si="26"/>
        <v>0</v>
      </c>
      <c r="X39" s="101">
        <v>0</v>
      </c>
      <c r="Y39" s="102">
        <f t="shared" si="27"/>
        <v>0</v>
      </c>
      <c r="Z39" s="106">
        <v>0</v>
      </c>
      <c r="AA39" s="102">
        <v>0</v>
      </c>
      <c r="AB39" s="106">
        <v>0</v>
      </c>
      <c r="AC39" s="102">
        <v>0</v>
      </c>
      <c r="AD39" s="101">
        <v>0</v>
      </c>
      <c r="AE39" s="102">
        <f t="shared" si="28"/>
        <v>0</v>
      </c>
      <c r="AF39" s="103">
        <v>4946</v>
      </c>
      <c r="AG39" s="103">
        <v>4947</v>
      </c>
      <c r="AH39" s="103">
        <v>4948</v>
      </c>
      <c r="AI39" s="104">
        <f t="shared" si="29"/>
        <v>2</v>
      </c>
      <c r="AJ39" s="103">
        <v>4942</v>
      </c>
      <c r="AK39" s="103">
        <v>4947</v>
      </c>
      <c r="AL39" s="103">
        <v>4948</v>
      </c>
      <c r="AM39" s="105">
        <f t="shared" si="30"/>
        <v>6</v>
      </c>
      <c r="AN39" s="106">
        <v>4</v>
      </c>
      <c r="AO39" s="106">
        <v>0</v>
      </c>
      <c r="AP39" s="106">
        <v>0</v>
      </c>
      <c r="AQ39" s="105">
        <f t="shared" si="31"/>
        <v>-4</v>
      </c>
      <c r="AR39" s="103">
        <v>0</v>
      </c>
      <c r="AS39" s="106">
        <v>0</v>
      </c>
      <c r="AT39" s="106">
        <v>0</v>
      </c>
      <c r="AU39" s="103">
        <v>0</v>
      </c>
      <c r="AV39" s="103">
        <v>0</v>
      </c>
      <c r="AW39" s="103">
        <v>0</v>
      </c>
      <c r="AX39" s="103">
        <v>3000</v>
      </c>
      <c r="AY39" s="103">
        <v>3000</v>
      </c>
      <c r="AZ39" s="103">
        <v>3000</v>
      </c>
      <c r="BA39" s="105">
        <f t="shared" si="32"/>
        <v>0</v>
      </c>
      <c r="BB39" s="107">
        <v>4.1</v>
      </c>
      <c r="BC39" s="107">
        <f t="shared" si="33"/>
        <v>4.083030703202377</v>
      </c>
      <c r="BD39" s="107">
        <f t="shared" si="33"/>
        <v>4.019235143126361</v>
      </c>
      <c r="BE39" s="18">
        <v>2.44</v>
      </c>
      <c r="BF39" s="108">
        <v>2.41</v>
      </c>
      <c r="BG39" s="130">
        <v>2.38</v>
      </c>
    </row>
    <row r="40" spans="1:59" s="169" customFormat="1" ht="16.5" customHeight="1">
      <c r="A40" s="65" t="s">
        <v>43</v>
      </c>
      <c r="B40" s="133">
        <f>SUM(B33:B39)</f>
        <v>1957277</v>
      </c>
      <c r="C40" s="134">
        <f t="shared" si="17"/>
        <v>1960553</v>
      </c>
      <c r="D40" s="135">
        <f>SUM(D33:D39)</f>
        <v>1964220</v>
      </c>
      <c r="E40" s="134">
        <f t="shared" si="18"/>
        <v>6943</v>
      </c>
      <c r="F40" s="134">
        <f>SUM(F33:F39)</f>
        <v>1931763</v>
      </c>
      <c r="G40" s="136">
        <f t="shared" si="19"/>
        <v>0.9869645430871563</v>
      </c>
      <c r="H40" s="134">
        <f>SUM(H33:H39)</f>
        <v>1934740</v>
      </c>
      <c r="I40" s="136">
        <f t="shared" si="20"/>
        <v>0.9868338167853662</v>
      </c>
      <c r="J40" s="137">
        <f>SUM(J33:J39)</f>
        <v>1938096</v>
      </c>
      <c r="K40" s="138">
        <f t="shared" si="21"/>
        <v>0.9867000641476006</v>
      </c>
      <c r="L40" s="140">
        <f t="shared" si="22"/>
        <v>6333</v>
      </c>
      <c r="M40" s="140">
        <f>SUM(M33:M39)</f>
        <v>15091</v>
      </c>
      <c r="N40" s="138">
        <v>0.008</v>
      </c>
      <c r="O40" s="140">
        <f>SUM(O33:O39)</f>
        <v>15398</v>
      </c>
      <c r="P40" s="138">
        <f t="shared" si="23"/>
        <v>0.007853906525352795</v>
      </c>
      <c r="Q40" s="137">
        <f>SUM(Q33:Q39)</f>
        <v>15725</v>
      </c>
      <c r="R40" s="138">
        <f t="shared" si="24"/>
        <v>0.008005722373257577</v>
      </c>
      <c r="S40" s="140">
        <f t="shared" si="25"/>
        <v>634</v>
      </c>
      <c r="T40" s="140">
        <f>SUM(T33:T39)</f>
        <v>10423</v>
      </c>
      <c r="U40" s="141">
        <v>0.0053</v>
      </c>
      <c r="V40" s="140">
        <f>SUM(V33:V39)</f>
        <v>10415</v>
      </c>
      <c r="W40" s="141">
        <f t="shared" si="26"/>
        <v>0.0053122766892810345</v>
      </c>
      <c r="X40" s="137">
        <f>SUM(X33:X39)</f>
        <v>10399</v>
      </c>
      <c r="Y40" s="141">
        <f t="shared" si="27"/>
        <v>0.005294213479141848</v>
      </c>
      <c r="Z40" s="140">
        <v>355</v>
      </c>
      <c r="AA40" s="141">
        <v>0.0006</v>
      </c>
      <c r="AB40" s="140">
        <v>365</v>
      </c>
      <c r="AC40" s="141">
        <v>0.0006</v>
      </c>
      <c r="AD40" s="137">
        <f>SUM(AD33:AD39)</f>
        <v>376</v>
      </c>
      <c r="AE40" s="141">
        <f t="shared" si="28"/>
        <v>0.00019142458584068994</v>
      </c>
      <c r="AF40" s="134">
        <f>SUM(AF33:AF39)</f>
        <v>63436</v>
      </c>
      <c r="AG40" s="143">
        <f>SUM(AG33:AG39)</f>
        <v>77888</v>
      </c>
      <c r="AH40" s="137">
        <f>SUM(AH33:AH39)</f>
        <v>53205</v>
      </c>
      <c r="AI40" s="137">
        <f t="shared" si="29"/>
        <v>-10231</v>
      </c>
      <c r="AJ40" s="134">
        <f>SUM(AJ33:AJ39)</f>
        <v>63021</v>
      </c>
      <c r="AK40" s="134">
        <f>SUM(AK33:AK39)</f>
        <v>77554</v>
      </c>
      <c r="AL40" s="134">
        <f>SUM(AL33:AL39)</f>
        <v>52705</v>
      </c>
      <c r="AM40" s="137">
        <f t="shared" si="30"/>
        <v>-10316</v>
      </c>
      <c r="AN40" s="134">
        <f>SUM(AN33:AN39)</f>
        <v>415</v>
      </c>
      <c r="AO40" s="134">
        <f>SUM(AO33:AO39)</f>
        <v>334</v>
      </c>
      <c r="AP40" s="134">
        <f>SUM(AP33:AP39)</f>
        <v>917</v>
      </c>
      <c r="AQ40" s="137">
        <f t="shared" si="31"/>
        <v>502</v>
      </c>
      <c r="AR40" s="134">
        <v>0</v>
      </c>
      <c r="AS40" s="134">
        <v>0</v>
      </c>
      <c r="AT40" s="134">
        <f>SUM(AT33:AT39)</f>
        <v>28</v>
      </c>
      <c r="AU40" s="134">
        <v>2</v>
      </c>
      <c r="AV40" s="134">
        <v>10</v>
      </c>
      <c r="AW40" s="134">
        <f>SUM(AW33:AW39)</f>
        <v>11</v>
      </c>
      <c r="AX40" s="134">
        <f>SUM(AX33:AX39)</f>
        <v>42016</v>
      </c>
      <c r="AY40" s="134">
        <f>SUM(AY33:AY39)</f>
        <v>74612</v>
      </c>
      <c r="AZ40" s="134">
        <f>SUM(AZ33:AZ39)</f>
        <v>49538</v>
      </c>
      <c r="BA40" s="137">
        <f t="shared" si="32"/>
        <v>7522</v>
      </c>
      <c r="BB40" s="144">
        <v>3.2</v>
      </c>
      <c r="BC40" s="144">
        <f>AG40/C40*100</f>
        <v>3.9727566661039</v>
      </c>
      <c r="BD40" s="144">
        <f>(AH40/D40)*100</f>
        <v>2.708708800439869</v>
      </c>
      <c r="BE40" s="31">
        <v>1.72</v>
      </c>
      <c r="BF40" s="32">
        <v>1.69</v>
      </c>
      <c r="BG40" s="168">
        <v>1.48</v>
      </c>
    </row>
    <row r="41" spans="1:59" s="169" customFormat="1" ht="37.5" customHeight="1">
      <c r="A41" s="65" t="s">
        <v>44</v>
      </c>
      <c r="B41" s="133">
        <v>6936341</v>
      </c>
      <c r="C41" s="134">
        <f>C31+C40</f>
        <v>6904816</v>
      </c>
      <c r="D41" s="135">
        <v>6850159</v>
      </c>
      <c r="E41" s="134">
        <f t="shared" si="18"/>
        <v>-86182</v>
      </c>
      <c r="F41" s="134">
        <v>6897676</v>
      </c>
      <c r="G41" s="138">
        <f t="shared" si="19"/>
        <v>0.9944257354129504</v>
      </c>
      <c r="H41" s="134">
        <f>H31+H40</f>
        <v>6865830</v>
      </c>
      <c r="I41" s="138">
        <f t="shared" si="20"/>
        <v>0.9943537959592261</v>
      </c>
      <c r="J41" s="137">
        <v>6810796</v>
      </c>
      <c r="K41" s="138">
        <f t="shared" si="21"/>
        <v>0.9942537100233731</v>
      </c>
      <c r="L41" s="140">
        <f t="shared" si="22"/>
        <v>-86880</v>
      </c>
      <c r="M41" s="140">
        <v>24674</v>
      </c>
      <c r="N41" s="138">
        <v>0.004</v>
      </c>
      <c r="O41" s="134">
        <f>O31+O40</f>
        <v>25026</v>
      </c>
      <c r="P41" s="138">
        <f t="shared" si="23"/>
        <v>0.0036244267769046995</v>
      </c>
      <c r="Q41" s="137">
        <f>Q31+Q40</f>
        <v>25419</v>
      </c>
      <c r="R41" s="138">
        <f t="shared" si="24"/>
        <v>0.0037107167877417154</v>
      </c>
      <c r="S41" s="140">
        <f t="shared" si="25"/>
        <v>745</v>
      </c>
      <c r="T41" s="140">
        <v>13991</v>
      </c>
      <c r="U41" s="141">
        <v>0.002</v>
      </c>
      <c r="V41" s="134">
        <f>V31+V40</f>
        <v>13960</v>
      </c>
      <c r="W41" s="141">
        <f t="shared" si="26"/>
        <v>0.0020217772638691602</v>
      </c>
      <c r="X41" s="137">
        <f>X31+X40</f>
        <v>13944</v>
      </c>
      <c r="Y41" s="141">
        <f t="shared" si="27"/>
        <v>0.0020355731888851048</v>
      </c>
      <c r="Z41" s="140">
        <v>357</v>
      </c>
      <c r="AA41" s="141">
        <v>0.0001</v>
      </c>
      <c r="AB41" s="134">
        <f>AB31+AB40</f>
        <v>367</v>
      </c>
      <c r="AC41" s="141">
        <v>0.0001</v>
      </c>
      <c r="AD41" s="137">
        <v>376</v>
      </c>
      <c r="AE41" s="141">
        <f t="shared" si="28"/>
        <v>5.488923687756737E-05</v>
      </c>
      <c r="AF41" s="134">
        <v>144314</v>
      </c>
      <c r="AG41" s="134">
        <f>AG31+AG40</f>
        <v>172907</v>
      </c>
      <c r="AH41" s="134">
        <v>139884</v>
      </c>
      <c r="AI41" s="137">
        <f t="shared" si="29"/>
        <v>-4430</v>
      </c>
      <c r="AJ41" s="134">
        <v>143625</v>
      </c>
      <c r="AK41" s="134">
        <f>AK31+AK40</f>
        <v>172498</v>
      </c>
      <c r="AL41" s="134">
        <v>139297</v>
      </c>
      <c r="AM41" s="137">
        <f t="shared" si="30"/>
        <v>-4328</v>
      </c>
      <c r="AN41" s="134">
        <v>689</v>
      </c>
      <c r="AO41" s="134">
        <f>AO31+AO40</f>
        <v>409</v>
      </c>
      <c r="AP41" s="134">
        <v>1004</v>
      </c>
      <c r="AQ41" s="137">
        <f t="shared" si="31"/>
        <v>315</v>
      </c>
      <c r="AR41" s="134">
        <v>0</v>
      </c>
      <c r="AS41" s="134">
        <f>AS31+AS40</f>
        <v>0</v>
      </c>
      <c r="AT41" s="134">
        <v>28</v>
      </c>
      <c r="AU41" s="134">
        <v>2</v>
      </c>
      <c r="AV41" s="134">
        <f>AV31+AV40</f>
        <v>10</v>
      </c>
      <c r="AW41" s="134">
        <v>11</v>
      </c>
      <c r="AX41" s="134">
        <v>203826</v>
      </c>
      <c r="AY41" s="134">
        <f>AY31+AY40</f>
        <v>204432</v>
      </c>
      <c r="AZ41" s="134">
        <v>194541</v>
      </c>
      <c r="BA41" s="137">
        <f t="shared" si="32"/>
        <v>-9285</v>
      </c>
      <c r="BB41" s="144">
        <v>2.1</v>
      </c>
      <c r="BC41" s="144">
        <f>AG41/C41*100</f>
        <v>2.5041507261018974</v>
      </c>
      <c r="BD41" s="144">
        <f>(AH41/D41)*100</f>
        <v>2.042054790261073</v>
      </c>
      <c r="BE41" s="31">
        <v>1.46</v>
      </c>
      <c r="BF41" s="32">
        <v>1.46</v>
      </c>
      <c r="BG41" s="145">
        <v>1.28</v>
      </c>
    </row>
    <row r="42" spans="1:59" ht="22.5" customHeight="1">
      <c r="A42" s="47" t="s">
        <v>45</v>
      </c>
      <c r="B42" s="170"/>
      <c r="C42" s="171"/>
      <c r="D42" s="171"/>
      <c r="E42" s="90"/>
      <c r="F42" s="172"/>
      <c r="G42" s="172"/>
      <c r="H42" s="172"/>
      <c r="I42" s="172"/>
      <c r="J42" s="172"/>
      <c r="K42" s="172"/>
      <c r="L42" s="152"/>
      <c r="M42" s="172"/>
      <c r="N42" s="172"/>
      <c r="O42" s="172"/>
      <c r="P42" s="172"/>
      <c r="Q42" s="172"/>
      <c r="R42" s="172"/>
      <c r="S42" s="15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56"/>
      <c r="AJ42" s="172"/>
      <c r="AK42" s="172"/>
      <c r="AL42" s="172"/>
      <c r="AM42" s="154"/>
      <c r="AN42" s="172"/>
      <c r="AO42" s="172"/>
      <c r="AP42" s="172"/>
      <c r="AQ42" s="154"/>
      <c r="AR42" s="172"/>
      <c r="AS42" s="172"/>
      <c r="AT42" s="172"/>
      <c r="AU42" s="172"/>
      <c r="AV42" s="172"/>
      <c r="AW42" s="172"/>
      <c r="AX42" s="172"/>
      <c r="AY42" s="172"/>
      <c r="AZ42" s="172"/>
      <c r="BA42" s="154"/>
      <c r="BB42" s="172"/>
      <c r="BC42" s="172"/>
      <c r="BD42" s="172"/>
      <c r="BE42" s="173"/>
      <c r="BF42" s="173"/>
      <c r="BG42" s="174"/>
    </row>
    <row r="43" spans="1:59" ht="12.75">
      <c r="A43" s="50" t="s">
        <v>46</v>
      </c>
      <c r="B43" s="175">
        <v>2023503</v>
      </c>
      <c r="C43" s="175">
        <v>2024160</v>
      </c>
      <c r="D43" s="176">
        <v>2024367</v>
      </c>
      <c r="E43" s="95">
        <f>D43-B43</f>
        <v>864</v>
      </c>
      <c r="F43" s="175">
        <v>2013308</v>
      </c>
      <c r="G43" s="177">
        <v>0.995</v>
      </c>
      <c r="H43" s="175">
        <v>2013774</v>
      </c>
      <c r="I43" s="177">
        <f>H43/C43</f>
        <v>0.9948689826891155</v>
      </c>
      <c r="J43" s="178">
        <v>2013714</v>
      </c>
      <c r="K43" s="179">
        <f>J43/D43</f>
        <v>0.9947376142764627</v>
      </c>
      <c r="L43" s="99">
        <f>J43-F43</f>
        <v>406</v>
      </c>
      <c r="M43" s="175">
        <v>2402</v>
      </c>
      <c r="N43" s="179">
        <v>0.001</v>
      </c>
      <c r="O43" s="175">
        <v>2593</v>
      </c>
      <c r="P43" s="179">
        <f>O43/C43</f>
        <v>0.0012810252153979923</v>
      </c>
      <c r="Q43" s="178">
        <v>2860</v>
      </c>
      <c r="R43" s="179">
        <f>Q43/D43</f>
        <v>0.0014127873058590661</v>
      </c>
      <c r="S43" s="99">
        <f>Q43-M43</f>
        <v>458</v>
      </c>
      <c r="T43" s="175">
        <v>7793</v>
      </c>
      <c r="U43" s="179">
        <v>0.004</v>
      </c>
      <c r="V43" s="175">
        <v>7793</v>
      </c>
      <c r="W43" s="179">
        <f>V43/C43</f>
        <v>0.0038499920954865228</v>
      </c>
      <c r="X43" s="178">
        <v>7701</v>
      </c>
      <c r="Y43" s="179">
        <f>X43/D43</f>
        <v>0.003804152112734499</v>
      </c>
      <c r="Z43" s="175">
        <v>30117</v>
      </c>
      <c r="AA43" s="179">
        <v>0.015</v>
      </c>
      <c r="AB43" s="175">
        <v>30299</v>
      </c>
      <c r="AC43" s="179">
        <f>AB43/B43</f>
        <v>0.014973538462754935</v>
      </c>
      <c r="AD43" s="178">
        <v>30362</v>
      </c>
      <c r="AE43" s="179">
        <f>AD43/C43</f>
        <v>0.01499980238716307</v>
      </c>
      <c r="AF43" s="175">
        <v>10380</v>
      </c>
      <c r="AG43" s="175">
        <v>10000</v>
      </c>
      <c r="AH43" s="175">
        <v>9227</v>
      </c>
      <c r="AI43" s="104">
        <f>AH43-AF43</f>
        <v>-1153</v>
      </c>
      <c r="AJ43" s="175">
        <v>9378</v>
      </c>
      <c r="AK43" s="175">
        <v>9809</v>
      </c>
      <c r="AL43" s="175">
        <v>8960</v>
      </c>
      <c r="AM43" s="105">
        <f>AL43-AJ43</f>
        <v>-418</v>
      </c>
      <c r="AN43" s="175">
        <v>1002</v>
      </c>
      <c r="AO43" s="175">
        <v>191</v>
      </c>
      <c r="AP43" s="175">
        <v>267</v>
      </c>
      <c r="AQ43" s="105">
        <f>AP43-AN43</f>
        <v>-735</v>
      </c>
      <c r="AR43" s="175">
        <v>0</v>
      </c>
      <c r="AS43" s="175">
        <v>0</v>
      </c>
      <c r="AT43" s="175">
        <v>0</v>
      </c>
      <c r="AU43" s="175">
        <v>197</v>
      </c>
      <c r="AV43" s="175">
        <v>309</v>
      </c>
      <c r="AW43" s="175">
        <v>164</v>
      </c>
      <c r="AX43" s="175">
        <v>10064</v>
      </c>
      <c r="AY43" s="175">
        <v>9343</v>
      </c>
      <c r="AZ43" s="175">
        <v>9020</v>
      </c>
      <c r="BA43" s="105">
        <f>AZ43-AX43</f>
        <v>-1044</v>
      </c>
      <c r="BB43" s="175">
        <v>0.5</v>
      </c>
      <c r="BC43" s="180">
        <v>0.5</v>
      </c>
      <c r="BD43" s="181">
        <v>0.005</v>
      </c>
      <c r="BE43" s="175">
        <v>0.49</v>
      </c>
      <c r="BF43" s="175">
        <v>0.5</v>
      </c>
      <c r="BG43" s="111">
        <v>0.56</v>
      </c>
    </row>
    <row r="44" spans="1:59" ht="12.75">
      <c r="A44" s="50" t="s">
        <v>47</v>
      </c>
      <c r="B44" s="175">
        <v>170200</v>
      </c>
      <c r="C44" s="175">
        <v>170260</v>
      </c>
      <c r="D44" s="175">
        <v>170310</v>
      </c>
      <c r="E44" s="95">
        <f>D44-B44</f>
        <v>110</v>
      </c>
      <c r="F44" s="175">
        <v>169028</v>
      </c>
      <c r="G44" s="177">
        <v>0.993</v>
      </c>
      <c r="H44" s="175">
        <v>169009</v>
      </c>
      <c r="I44" s="177">
        <f>H44/C44</f>
        <v>0.9926524139551275</v>
      </c>
      <c r="J44" s="178">
        <v>169059</v>
      </c>
      <c r="K44" s="179">
        <f>J44/D44</f>
        <v>0.9926545710762726</v>
      </c>
      <c r="L44" s="99">
        <f>J44-F44</f>
        <v>31</v>
      </c>
      <c r="M44" s="175">
        <v>1172</v>
      </c>
      <c r="N44" s="179">
        <v>0.007000000000000001</v>
      </c>
      <c r="O44" s="175">
        <v>1251</v>
      </c>
      <c r="P44" s="179">
        <f>O44/C44</f>
        <v>0.007347586044872548</v>
      </c>
      <c r="Q44" s="178">
        <v>1251</v>
      </c>
      <c r="R44" s="179">
        <f>Q44/D44</f>
        <v>0.0073454289237273205</v>
      </c>
      <c r="S44" s="99">
        <f>Q44-M44</f>
        <v>79</v>
      </c>
      <c r="T44" s="175">
        <v>0</v>
      </c>
      <c r="U44" s="179">
        <v>0</v>
      </c>
      <c r="V44" s="175">
        <v>0</v>
      </c>
      <c r="W44" s="179">
        <f>V44/C44</f>
        <v>0</v>
      </c>
      <c r="X44" s="178">
        <v>0</v>
      </c>
      <c r="Y44" s="179">
        <f>X44/D44</f>
        <v>0</v>
      </c>
      <c r="Z44" s="175">
        <v>0</v>
      </c>
      <c r="AA44" s="179">
        <v>0</v>
      </c>
      <c r="AB44" s="175">
        <v>0</v>
      </c>
      <c r="AC44" s="179">
        <f>AB44/B44</f>
        <v>0</v>
      </c>
      <c r="AD44" s="178">
        <v>0</v>
      </c>
      <c r="AE44" s="179">
        <f>AD44/C44</f>
        <v>0</v>
      </c>
      <c r="AF44" s="175">
        <v>3227</v>
      </c>
      <c r="AG44" s="175">
        <v>3015</v>
      </c>
      <c r="AH44" s="175">
        <v>3020</v>
      </c>
      <c r="AI44" s="104">
        <f>AH44-AF44</f>
        <v>-207</v>
      </c>
      <c r="AJ44" s="175">
        <v>3198</v>
      </c>
      <c r="AK44" s="175">
        <v>2936</v>
      </c>
      <c r="AL44" s="176">
        <v>3020</v>
      </c>
      <c r="AM44" s="105">
        <f>AL44-AJ44</f>
        <v>-178</v>
      </c>
      <c r="AN44" s="176">
        <v>29</v>
      </c>
      <c r="AO44" s="176">
        <v>79</v>
      </c>
      <c r="AP44" s="176">
        <v>0</v>
      </c>
      <c r="AQ44" s="105">
        <f>AP44-AN44</f>
        <v>-29</v>
      </c>
      <c r="AR44" s="176">
        <v>0</v>
      </c>
      <c r="AS44" s="176">
        <v>0</v>
      </c>
      <c r="AT44" s="176">
        <v>0</v>
      </c>
      <c r="AU44" s="176">
        <v>0</v>
      </c>
      <c r="AV44" s="176">
        <v>0</v>
      </c>
      <c r="AW44" s="176">
        <v>0</v>
      </c>
      <c r="AX44" s="175">
        <v>3010</v>
      </c>
      <c r="AY44" s="175">
        <v>2955</v>
      </c>
      <c r="AZ44" s="175">
        <v>2970</v>
      </c>
      <c r="BA44" s="105">
        <f>AZ44-AX44</f>
        <v>-40</v>
      </c>
      <c r="BB44" s="175">
        <v>1.9</v>
      </c>
      <c r="BC44" s="180">
        <v>1.8</v>
      </c>
      <c r="BD44" s="182">
        <v>1.8</v>
      </c>
      <c r="BE44" s="175">
        <v>1.79</v>
      </c>
      <c r="BF44" s="175">
        <v>1.79</v>
      </c>
      <c r="BG44" s="130">
        <v>1.79</v>
      </c>
    </row>
    <row r="45" spans="1:59" ht="12.75">
      <c r="A45" s="50" t="s">
        <v>48</v>
      </c>
      <c r="B45" s="175">
        <v>70918</v>
      </c>
      <c r="C45" s="175">
        <v>70529</v>
      </c>
      <c r="D45" s="175">
        <v>70513</v>
      </c>
      <c r="E45" s="95">
        <f>D45-B45</f>
        <v>-405</v>
      </c>
      <c r="F45" s="175">
        <v>18405</v>
      </c>
      <c r="G45" s="177">
        <v>0.26</v>
      </c>
      <c r="H45" s="175">
        <v>18956</v>
      </c>
      <c r="I45" s="177">
        <f>H45/C45</f>
        <v>0.2687688752144508</v>
      </c>
      <c r="J45" s="178">
        <v>18734</v>
      </c>
      <c r="K45" s="179">
        <f>J45/D45</f>
        <v>0.2656815055379859</v>
      </c>
      <c r="L45" s="99">
        <f>J45-F45</f>
        <v>329</v>
      </c>
      <c r="M45" s="175">
        <v>7840</v>
      </c>
      <c r="N45" s="183">
        <v>0.111</v>
      </c>
      <c r="O45" s="175">
        <v>9100</v>
      </c>
      <c r="P45" s="179">
        <f>O45/C45</f>
        <v>0.12902494009556353</v>
      </c>
      <c r="Q45" s="178">
        <v>10366</v>
      </c>
      <c r="R45" s="179">
        <f>Q45/D45</f>
        <v>0.14700835306964674</v>
      </c>
      <c r="S45" s="99">
        <f>Q45-M45</f>
        <v>2526</v>
      </c>
      <c r="T45" s="175">
        <v>44673</v>
      </c>
      <c r="U45" s="179">
        <v>0.63</v>
      </c>
      <c r="V45" s="175">
        <v>42473</v>
      </c>
      <c r="W45" s="179">
        <f>V45/C45</f>
        <v>0.6022061846899857</v>
      </c>
      <c r="X45" s="178">
        <v>41413</v>
      </c>
      <c r="Y45" s="179">
        <f>X45/D45</f>
        <v>0.5873101413923674</v>
      </c>
      <c r="Z45" s="175">
        <v>0</v>
      </c>
      <c r="AA45" s="179">
        <v>0</v>
      </c>
      <c r="AB45" s="175">
        <v>0</v>
      </c>
      <c r="AC45" s="179">
        <f>AB45/B45</f>
        <v>0</v>
      </c>
      <c r="AD45" s="178">
        <v>0</v>
      </c>
      <c r="AE45" s="179">
        <f>AD45/C45</f>
        <v>0</v>
      </c>
      <c r="AF45" s="175">
        <v>2797</v>
      </c>
      <c r="AG45" s="175">
        <v>2239</v>
      </c>
      <c r="AH45" s="175">
        <v>1894</v>
      </c>
      <c r="AI45" s="104">
        <f>AH45-AF45</f>
        <v>-903</v>
      </c>
      <c r="AJ45" s="175">
        <v>1299</v>
      </c>
      <c r="AK45" s="175">
        <v>979</v>
      </c>
      <c r="AL45" s="175">
        <v>628</v>
      </c>
      <c r="AM45" s="105">
        <f>AL45-AJ45</f>
        <v>-671</v>
      </c>
      <c r="AN45" s="175">
        <v>1498</v>
      </c>
      <c r="AO45" s="175">
        <v>1260</v>
      </c>
      <c r="AP45" s="175">
        <v>1266</v>
      </c>
      <c r="AQ45" s="105">
        <f>AP45-AN45</f>
        <v>-232</v>
      </c>
      <c r="AR45" s="175">
        <v>0</v>
      </c>
      <c r="AS45" s="175">
        <v>0</v>
      </c>
      <c r="AT45" s="175">
        <v>0</v>
      </c>
      <c r="AU45" s="175">
        <v>0</v>
      </c>
      <c r="AV45" s="175">
        <v>0</v>
      </c>
      <c r="AW45" s="175">
        <v>0</v>
      </c>
      <c r="AX45" s="175">
        <v>2400</v>
      </c>
      <c r="AY45" s="175">
        <v>2628</v>
      </c>
      <c r="AZ45" s="175">
        <v>1910</v>
      </c>
      <c r="BA45" s="105">
        <f>AZ45-AX45</f>
        <v>-490</v>
      </c>
      <c r="BB45" s="175">
        <v>3.9</v>
      </c>
      <c r="BC45" s="180">
        <v>3.2</v>
      </c>
      <c r="BD45" s="182">
        <v>2.7</v>
      </c>
      <c r="BE45" s="175">
        <v>2.01</v>
      </c>
      <c r="BF45" s="175">
        <v>2.03</v>
      </c>
      <c r="BG45" s="111">
        <v>2.03</v>
      </c>
    </row>
    <row r="46" spans="1:59" ht="12.75">
      <c r="A46" s="184" t="s">
        <v>49</v>
      </c>
      <c r="B46" s="185">
        <f>SUM(B43:B45)</f>
        <v>2264621</v>
      </c>
      <c r="C46" s="185">
        <f>SUM(C43:C45)</f>
        <v>2264949</v>
      </c>
      <c r="D46" s="185">
        <f>SUM(D43:D45)</f>
        <v>2265190</v>
      </c>
      <c r="E46" s="134">
        <f>D46-B46</f>
        <v>569</v>
      </c>
      <c r="F46" s="185">
        <f>SUM(F43:F45)</f>
        <v>2200741</v>
      </c>
      <c r="G46" s="186">
        <v>0.972</v>
      </c>
      <c r="H46" s="185">
        <f>SUM(H43:H45)</f>
        <v>2201739</v>
      </c>
      <c r="I46" s="186">
        <f>H46/C46</f>
        <v>0.9720920868416905</v>
      </c>
      <c r="J46" s="187">
        <f>SUM(J43:J45)</f>
        <v>2201507</v>
      </c>
      <c r="K46" s="186">
        <f>J46/D46</f>
        <v>0.9718862435380696</v>
      </c>
      <c r="L46" s="140">
        <f>J46-F46</f>
        <v>766</v>
      </c>
      <c r="M46" s="185">
        <f>SUM(M43:M45)</f>
        <v>11414</v>
      </c>
      <c r="N46" s="186">
        <v>0.005</v>
      </c>
      <c r="O46" s="185">
        <f>SUM(O43:O45)</f>
        <v>12944</v>
      </c>
      <c r="P46" s="186">
        <f>O46/C46</f>
        <v>0.005714918967270345</v>
      </c>
      <c r="Q46" s="187">
        <f>SUM(Q43:Q45)</f>
        <v>14477</v>
      </c>
      <c r="R46" s="186">
        <f>Q46/D46</f>
        <v>0.0063910753623316365</v>
      </c>
      <c r="S46" s="140">
        <f>Q46-M46</f>
        <v>3063</v>
      </c>
      <c r="T46" s="185">
        <f>SUM(T43:T45)</f>
        <v>52466</v>
      </c>
      <c r="U46" s="186">
        <v>0.023</v>
      </c>
      <c r="V46" s="185">
        <f>SUM(V43:V45)</f>
        <v>50266</v>
      </c>
      <c r="W46" s="186">
        <f>V46/C46</f>
        <v>0.02219299419103918</v>
      </c>
      <c r="X46" s="187">
        <f>SUM(X43:X45)</f>
        <v>49114</v>
      </c>
      <c r="Y46" s="186">
        <f>X46/D46</f>
        <v>0.021682066405025627</v>
      </c>
      <c r="Z46" s="185">
        <v>30117</v>
      </c>
      <c r="AA46" s="186">
        <v>0.013000000000000001</v>
      </c>
      <c r="AB46" s="185">
        <f>SUM(AB43:AB45)</f>
        <v>30299</v>
      </c>
      <c r="AC46" s="186">
        <f>AB46/B46</f>
        <v>0.013379280683169502</v>
      </c>
      <c r="AD46" s="187">
        <f>SUM(AD43:AD45)</f>
        <v>30362</v>
      </c>
      <c r="AE46" s="186">
        <f>AD46/C46</f>
        <v>0.013405158350143866</v>
      </c>
      <c r="AF46" s="185">
        <f>SUM(AF43:AF45)</f>
        <v>16404</v>
      </c>
      <c r="AG46" s="185">
        <f>SUM(AG43:AG45)</f>
        <v>15254</v>
      </c>
      <c r="AH46" s="185">
        <f>SUM(AH43:AH45)</f>
        <v>14141</v>
      </c>
      <c r="AI46" s="137">
        <f>AH46-AF46</f>
        <v>-2263</v>
      </c>
      <c r="AJ46" s="185">
        <f>SUM(AJ43:AJ45)</f>
        <v>13875</v>
      </c>
      <c r="AK46" s="185">
        <f>SUM(AK43:AK45)</f>
        <v>13724</v>
      </c>
      <c r="AL46" s="185">
        <f>SUM(AL43:AL45)</f>
        <v>12608</v>
      </c>
      <c r="AM46" s="137">
        <f>AL46-AJ46</f>
        <v>-1267</v>
      </c>
      <c r="AN46" s="188">
        <f>SUM(AN43:AN45)</f>
        <v>2529</v>
      </c>
      <c r="AO46" s="188">
        <f>SUM(AO43:AO45)</f>
        <v>1530</v>
      </c>
      <c r="AP46" s="188">
        <f>SUM(AP43:AP45)</f>
        <v>1533</v>
      </c>
      <c r="AQ46" s="189">
        <f>AP46-AN46</f>
        <v>-996</v>
      </c>
      <c r="AR46" s="188">
        <v>0</v>
      </c>
      <c r="AS46" s="188">
        <f>SUM(AS43:AS45)</f>
        <v>0</v>
      </c>
      <c r="AT46" s="188">
        <f>SUM(AT43:AT45)</f>
        <v>0</v>
      </c>
      <c r="AU46" s="188">
        <v>197</v>
      </c>
      <c r="AV46" s="188">
        <v>309</v>
      </c>
      <c r="AW46" s="188">
        <f>SUM(AW43:AW45)</f>
        <v>164</v>
      </c>
      <c r="AX46" s="188">
        <f>SUM(AX43:AX45)</f>
        <v>15474</v>
      </c>
      <c r="AY46" s="188">
        <f>SUM(AY43:AY45)</f>
        <v>14926</v>
      </c>
      <c r="AZ46" s="188">
        <f>SUM(AZ43:AZ45)</f>
        <v>13900</v>
      </c>
      <c r="BA46" s="189">
        <f>AZ46-AX46</f>
        <v>-1574</v>
      </c>
      <c r="BB46" s="188">
        <v>0.7</v>
      </c>
      <c r="BC46" s="190">
        <v>0.7</v>
      </c>
      <c r="BD46" s="191">
        <v>0.62</v>
      </c>
      <c r="BE46" s="188">
        <v>0.64</v>
      </c>
      <c r="BF46" s="188">
        <v>0.65</v>
      </c>
      <c r="BG46" s="145">
        <v>0.7</v>
      </c>
    </row>
    <row r="47" spans="1:59" ht="12.75">
      <c r="A47" s="53" t="s">
        <v>50</v>
      </c>
      <c r="B47" s="192">
        <f>B41+B46</f>
        <v>9200962</v>
      </c>
      <c r="C47" s="192">
        <f>C41+C46</f>
        <v>9169765</v>
      </c>
      <c r="D47" s="192">
        <f>D41+D46</f>
        <v>9115349</v>
      </c>
      <c r="E47" s="193">
        <f>D47-B47</f>
        <v>-85613</v>
      </c>
      <c r="F47" s="192">
        <f>F41+F46</f>
        <v>9098417</v>
      </c>
      <c r="G47" s="194">
        <f>F47/B47</f>
        <v>0.988854969730339</v>
      </c>
      <c r="H47" s="192">
        <f>H41+H46</f>
        <v>9067569</v>
      </c>
      <c r="I47" s="194">
        <f>H47/C47</f>
        <v>0.9888551124265453</v>
      </c>
      <c r="J47" s="192">
        <f>J41+J46</f>
        <v>9012303</v>
      </c>
      <c r="K47" s="194">
        <f>J47/D47</f>
        <v>0.9886953313581301</v>
      </c>
      <c r="L47" s="195">
        <f>J47-F47</f>
        <v>-86114</v>
      </c>
      <c r="M47" s="192">
        <f>M41+M46</f>
        <v>36088</v>
      </c>
      <c r="N47" s="194">
        <v>0.004</v>
      </c>
      <c r="O47" s="192">
        <f>O41+O46</f>
        <v>37970</v>
      </c>
      <c r="P47" s="194">
        <v>0.004</v>
      </c>
      <c r="Q47" s="192">
        <f>Q41+Q46</f>
        <v>39896</v>
      </c>
      <c r="R47" s="192" t="s">
        <v>82</v>
      </c>
      <c r="S47" s="195">
        <f>Q47-M47</f>
        <v>3808</v>
      </c>
      <c r="T47" s="192">
        <f>T41+T46</f>
        <v>66457</v>
      </c>
      <c r="U47" s="194">
        <v>0.007000000000000001</v>
      </c>
      <c r="V47" s="192">
        <f>V41+V46</f>
        <v>64226</v>
      </c>
      <c r="W47" s="194">
        <v>0.007000000000000001</v>
      </c>
      <c r="X47" s="192">
        <f>X41+X46</f>
        <v>63058</v>
      </c>
      <c r="Y47" s="194">
        <v>0.007000000000000001</v>
      </c>
      <c r="Z47" s="192">
        <f>Z41+Z46</f>
        <v>30474</v>
      </c>
      <c r="AA47" s="196">
        <v>0.0033</v>
      </c>
      <c r="AB47" s="192">
        <f>AB41+AB46</f>
        <v>30666</v>
      </c>
      <c r="AC47" s="196">
        <v>0.0033</v>
      </c>
      <c r="AD47" s="192">
        <f>AD41+AD46</f>
        <v>30738</v>
      </c>
      <c r="AE47" s="196">
        <v>0.0033</v>
      </c>
      <c r="AF47" s="192">
        <f>AF41+AF46</f>
        <v>160718</v>
      </c>
      <c r="AG47" s="192">
        <f>AG41+AG46</f>
        <v>188161</v>
      </c>
      <c r="AH47" s="192">
        <f>AH41+AH46</f>
        <v>154025</v>
      </c>
      <c r="AI47" s="197">
        <f>AH47-AF47</f>
        <v>-6693</v>
      </c>
      <c r="AJ47" s="192">
        <f>AJ41+AJ46</f>
        <v>157500</v>
      </c>
      <c r="AK47" s="192">
        <f>AK41+AK46</f>
        <v>186222</v>
      </c>
      <c r="AL47" s="192">
        <f>AL41+AL46</f>
        <v>151905</v>
      </c>
      <c r="AM47" s="197">
        <f>AL47-AJ47</f>
        <v>-5595</v>
      </c>
      <c r="AN47" s="192">
        <f>AN41+AN46</f>
        <v>3218</v>
      </c>
      <c r="AO47" s="192">
        <f>AO41+AO46</f>
        <v>1939</v>
      </c>
      <c r="AP47" s="192">
        <f>AP41+AP46</f>
        <v>2537</v>
      </c>
      <c r="AQ47" s="198">
        <f>AP47-AN47</f>
        <v>-681</v>
      </c>
      <c r="AR47" s="192">
        <f aca="true" t="shared" si="34" ref="AR47:AZ47">AR41+AR46</f>
        <v>0</v>
      </c>
      <c r="AS47" s="192">
        <f t="shared" si="34"/>
        <v>0</v>
      </c>
      <c r="AT47" s="192">
        <f t="shared" si="34"/>
        <v>28</v>
      </c>
      <c r="AU47" s="192">
        <f t="shared" si="34"/>
        <v>199</v>
      </c>
      <c r="AV47" s="192">
        <f t="shared" si="34"/>
        <v>319</v>
      </c>
      <c r="AW47" s="192">
        <f t="shared" si="34"/>
        <v>175</v>
      </c>
      <c r="AX47" s="192">
        <f t="shared" si="34"/>
        <v>219300</v>
      </c>
      <c r="AY47" s="192">
        <f t="shared" si="34"/>
        <v>219358</v>
      </c>
      <c r="AZ47" s="192">
        <f t="shared" si="34"/>
        <v>208441</v>
      </c>
      <c r="BA47" s="198">
        <f>AZ47-AX47</f>
        <v>-10859</v>
      </c>
      <c r="BB47" s="199">
        <v>1.7000000000000002</v>
      </c>
      <c r="BC47" s="199">
        <v>1.8</v>
      </c>
      <c r="BD47" s="200">
        <v>1.7000000000000002</v>
      </c>
      <c r="BE47" s="201">
        <v>1.3</v>
      </c>
      <c r="BF47" s="202">
        <v>1.3</v>
      </c>
      <c r="BG47" s="201">
        <v>1.13</v>
      </c>
    </row>
    <row r="48" spans="57:59" ht="12.75">
      <c r="BE48" s="203"/>
      <c r="BF48" s="203"/>
      <c r="BG48" s="203"/>
    </row>
    <row r="51" ht="12.75" customHeight="1"/>
    <row r="52" ht="12.75" customHeight="1"/>
    <row r="53" ht="12.75" customHeight="1"/>
    <row r="55" ht="12.75" customHeight="1"/>
  </sheetData>
  <sheetProtection selectLockedCells="1" selectUnlockedCells="1"/>
  <mergeCells count="35">
    <mergeCell ref="A1:BG1"/>
    <mergeCell ref="A2:A6"/>
    <mergeCell ref="B2:Y2"/>
    <mergeCell ref="Z2:AE4"/>
    <mergeCell ref="AF2:AT2"/>
    <mergeCell ref="AU2:AW4"/>
    <mergeCell ref="AX2:BA4"/>
    <mergeCell ref="BB2:BD4"/>
    <mergeCell ref="BE2:BG4"/>
    <mergeCell ref="B3:E4"/>
    <mergeCell ref="F3:Y3"/>
    <mergeCell ref="AF3:AI4"/>
    <mergeCell ref="AJ3:AT3"/>
    <mergeCell ref="F4:L4"/>
    <mergeCell ref="M4:S4"/>
    <mergeCell ref="T4:Y4"/>
    <mergeCell ref="AJ4:AM4"/>
    <mergeCell ref="AN4:AQ4"/>
    <mergeCell ref="AR4:AT4"/>
    <mergeCell ref="F5:G5"/>
    <mergeCell ref="H5:I5"/>
    <mergeCell ref="J5:K5"/>
    <mergeCell ref="M5:N5"/>
    <mergeCell ref="O5:P5"/>
    <mergeCell ref="Q5:R5"/>
    <mergeCell ref="T5:U5"/>
    <mergeCell ref="V5:W5"/>
    <mergeCell ref="X5:Y5"/>
    <mergeCell ref="Z5:AA5"/>
    <mergeCell ref="AB5:AC5"/>
    <mergeCell ref="AD5:AE5"/>
    <mergeCell ref="B6:E6"/>
    <mergeCell ref="AF6:BA6"/>
    <mergeCell ref="BB6:BD6"/>
    <mergeCell ref="BE6:BG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89" zoomScaleNormal="89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43" sqref="A43"/>
    </sheetView>
  </sheetViews>
  <sheetFormatPr defaultColWidth="9.140625" defaultRowHeight="12.75"/>
  <cols>
    <col min="1" max="1" width="21.140625" style="0" customWidth="1"/>
    <col min="2" max="254" width="9.140625" style="0" customWidth="1"/>
    <col min="255" max="16384" width="11.57421875" style="0" customWidth="1"/>
  </cols>
  <sheetData>
    <row r="1" spans="1:4" s="4" customFormat="1" ht="47.25" customHeight="1">
      <c r="A1" s="54" t="s">
        <v>83</v>
      </c>
      <c r="B1" s="54"/>
      <c r="C1" s="54"/>
      <c r="D1" s="54"/>
    </row>
    <row r="2" spans="1:4" s="6" customFormat="1" ht="12.75" customHeight="1">
      <c r="A2" s="5" t="s">
        <v>2</v>
      </c>
      <c r="B2" s="5">
        <v>2018</v>
      </c>
      <c r="C2" s="5">
        <v>2019</v>
      </c>
      <c r="D2" s="5">
        <v>2020</v>
      </c>
    </row>
    <row r="3" spans="1:4" s="6" customFormat="1" ht="23.25" customHeight="1">
      <c r="A3" s="5"/>
      <c r="B3" s="5"/>
      <c r="C3" s="5"/>
      <c r="D3" s="5"/>
    </row>
    <row r="4" spans="1:4" s="6" customFormat="1" ht="19.5" customHeight="1">
      <c r="A4" s="55" t="s">
        <v>10</v>
      </c>
      <c r="B4" s="78"/>
      <c r="C4" s="78"/>
      <c r="D4" s="204"/>
    </row>
    <row r="5" spans="1:4" s="6" customFormat="1" ht="12.75">
      <c r="A5" s="79" t="s">
        <v>11</v>
      </c>
      <c r="B5" s="59">
        <v>11.2</v>
      </c>
      <c r="C5" s="60">
        <v>11.2</v>
      </c>
      <c r="D5" s="205">
        <v>12.3</v>
      </c>
    </row>
    <row r="6" spans="1:4" s="6" customFormat="1" ht="12.75">
      <c r="A6" s="79" t="s">
        <v>12</v>
      </c>
      <c r="B6" s="59">
        <v>21.2</v>
      </c>
      <c r="C6" s="60">
        <v>21.4</v>
      </c>
      <c r="D6" s="205">
        <v>21</v>
      </c>
    </row>
    <row r="7" spans="1:4" s="6" customFormat="1" ht="12.75">
      <c r="A7" s="79" t="s">
        <v>13</v>
      </c>
      <c r="B7" s="59">
        <v>13.2</v>
      </c>
      <c r="C7" s="60">
        <v>13.2</v>
      </c>
      <c r="D7" s="205">
        <v>13.3</v>
      </c>
    </row>
    <row r="8" spans="1:4" s="6" customFormat="1" ht="12.75">
      <c r="A8" s="79" t="s">
        <v>14</v>
      </c>
      <c r="B8" s="59">
        <v>17.5</v>
      </c>
      <c r="C8" s="60">
        <v>17.7</v>
      </c>
      <c r="D8" s="205">
        <v>18.3</v>
      </c>
    </row>
    <row r="9" spans="1:4" s="6" customFormat="1" ht="12.75">
      <c r="A9" s="79" t="s">
        <v>15</v>
      </c>
      <c r="B9" s="59">
        <v>16.4</v>
      </c>
      <c r="C9" s="60">
        <v>15.6</v>
      </c>
      <c r="D9" s="205">
        <v>15.5</v>
      </c>
    </row>
    <row r="10" spans="1:4" s="6" customFormat="1" ht="12.75">
      <c r="A10" s="79" t="s">
        <v>16</v>
      </c>
      <c r="B10" s="59">
        <v>17.9</v>
      </c>
      <c r="C10" s="60">
        <v>16.2</v>
      </c>
      <c r="D10" s="205">
        <v>17.9</v>
      </c>
    </row>
    <row r="11" spans="1:4" s="6" customFormat="1" ht="12.75">
      <c r="A11" s="79" t="s">
        <v>17</v>
      </c>
      <c r="B11" s="59">
        <v>15.8</v>
      </c>
      <c r="C11" s="60">
        <v>15.7</v>
      </c>
      <c r="D11" s="205">
        <v>16.3</v>
      </c>
    </row>
    <row r="12" spans="1:4" s="6" customFormat="1" ht="12.75">
      <c r="A12" s="79" t="s">
        <v>18</v>
      </c>
      <c r="B12" s="59">
        <v>14.4</v>
      </c>
      <c r="C12" s="60">
        <v>14.5</v>
      </c>
      <c r="D12" s="205">
        <v>14.6</v>
      </c>
    </row>
    <row r="13" spans="1:4" s="6" customFormat="1" ht="12.75">
      <c r="A13" s="79" t="s">
        <v>19</v>
      </c>
      <c r="B13" s="59">
        <v>16.3</v>
      </c>
      <c r="C13" s="60">
        <v>15.8</v>
      </c>
      <c r="D13" s="205">
        <v>16.4</v>
      </c>
    </row>
    <row r="14" spans="1:4" s="6" customFormat="1" ht="12.75">
      <c r="A14" s="79" t="s">
        <v>20</v>
      </c>
      <c r="B14" s="59">
        <v>22.4</v>
      </c>
      <c r="C14" s="60">
        <v>22.5</v>
      </c>
      <c r="D14" s="205">
        <v>23.4</v>
      </c>
    </row>
    <row r="15" spans="1:4" s="6" customFormat="1" ht="14.25" customHeight="1">
      <c r="A15" s="79" t="s">
        <v>21</v>
      </c>
      <c r="B15" s="59">
        <v>14.8</v>
      </c>
      <c r="C15" s="60">
        <v>14.8</v>
      </c>
      <c r="D15" s="205">
        <v>15</v>
      </c>
    </row>
    <row r="16" spans="1:4" s="6" customFormat="1" ht="12.75">
      <c r="A16" s="79" t="s">
        <v>22</v>
      </c>
      <c r="B16" s="59">
        <v>11</v>
      </c>
      <c r="C16" s="60">
        <v>11.4</v>
      </c>
      <c r="D16" s="205">
        <v>11.8</v>
      </c>
    </row>
    <row r="17" spans="1:4" s="6" customFormat="1" ht="12.75">
      <c r="A17" s="79" t="s">
        <v>23</v>
      </c>
      <c r="B17" s="59">
        <v>20.5</v>
      </c>
      <c r="C17" s="60">
        <v>20.6</v>
      </c>
      <c r="D17" s="205">
        <v>21.4</v>
      </c>
    </row>
    <row r="18" spans="1:4" s="6" customFormat="1" ht="12.75">
      <c r="A18" s="79" t="s">
        <v>24</v>
      </c>
      <c r="B18" s="59">
        <v>13.8</v>
      </c>
      <c r="C18" s="60">
        <v>14</v>
      </c>
      <c r="D18" s="205">
        <v>14.3</v>
      </c>
    </row>
    <row r="19" spans="1:4" s="6" customFormat="1" ht="12.75">
      <c r="A19" s="79" t="s">
        <v>25</v>
      </c>
      <c r="B19" s="59">
        <v>30.1</v>
      </c>
      <c r="C19" s="60">
        <v>30.5</v>
      </c>
      <c r="D19" s="205">
        <v>31</v>
      </c>
    </row>
    <row r="20" spans="1:4" s="6" customFormat="1" ht="12.75">
      <c r="A20" s="79" t="s">
        <v>26</v>
      </c>
      <c r="B20" s="59">
        <v>17.9</v>
      </c>
      <c r="C20" s="60">
        <v>17.9</v>
      </c>
      <c r="D20" s="205">
        <v>18.2</v>
      </c>
    </row>
    <row r="21" spans="1:4" s="6" customFormat="1" ht="12.75">
      <c r="A21" s="79" t="s">
        <v>27</v>
      </c>
      <c r="B21" s="59">
        <v>21.7</v>
      </c>
      <c r="C21" s="60">
        <v>22</v>
      </c>
      <c r="D21" s="205">
        <v>22.3</v>
      </c>
    </row>
    <row r="22" spans="1:4" s="6" customFormat="1" ht="12.75">
      <c r="A22" s="79" t="s">
        <v>28</v>
      </c>
      <c r="B22" s="59">
        <v>21.9</v>
      </c>
      <c r="C22" s="60">
        <v>22.1</v>
      </c>
      <c r="D22" s="205">
        <v>24.4</v>
      </c>
    </row>
    <row r="23" spans="1:4" s="6" customFormat="1" ht="12.75" customHeight="1">
      <c r="A23" s="79" t="s">
        <v>29</v>
      </c>
      <c r="B23" s="59">
        <v>18.1</v>
      </c>
      <c r="C23" s="60">
        <v>18.2</v>
      </c>
      <c r="D23" s="205">
        <v>18.3</v>
      </c>
    </row>
    <row r="24" spans="1:4" s="6" customFormat="1" ht="14.25" customHeight="1">
      <c r="A24" s="79" t="s">
        <v>30</v>
      </c>
      <c r="B24" s="59">
        <v>13.2</v>
      </c>
      <c r="C24" s="60">
        <v>13.6</v>
      </c>
      <c r="D24" s="205">
        <v>15.7</v>
      </c>
    </row>
    <row r="25" spans="1:4" s="6" customFormat="1" ht="12.75">
      <c r="A25" s="79" t="s">
        <v>31</v>
      </c>
      <c r="B25" s="59">
        <v>10.3</v>
      </c>
      <c r="C25" s="60">
        <v>10.3</v>
      </c>
      <c r="D25" s="205">
        <v>10.33</v>
      </c>
    </row>
    <row r="26" spans="1:4" s="6" customFormat="1" ht="12.75">
      <c r="A26" s="79" t="s">
        <v>32</v>
      </c>
      <c r="B26" s="59">
        <v>33.3</v>
      </c>
      <c r="C26" s="60">
        <v>33.4</v>
      </c>
      <c r="D26" s="205">
        <v>33.6</v>
      </c>
    </row>
    <row r="27" spans="1:4" s="6" customFormat="1" ht="12.75">
      <c r="A27" s="79" t="s">
        <v>33</v>
      </c>
      <c r="B27" s="59">
        <v>23.9</v>
      </c>
      <c r="C27" s="60">
        <v>23.7</v>
      </c>
      <c r="D27" s="205">
        <v>23.8</v>
      </c>
    </row>
    <row r="28" spans="1:4" s="207" customFormat="1" ht="16.5" customHeight="1">
      <c r="A28" s="65" t="s">
        <v>62</v>
      </c>
      <c r="B28" s="66">
        <v>16.7</v>
      </c>
      <c r="C28" s="67">
        <v>16.7</v>
      </c>
      <c r="D28" s="206">
        <v>17.2</v>
      </c>
    </row>
    <row r="29" spans="1:4" s="6" customFormat="1" ht="16.5" customHeight="1">
      <c r="A29" s="55" t="s">
        <v>35</v>
      </c>
      <c r="B29" s="69"/>
      <c r="C29" s="69"/>
      <c r="D29" s="159"/>
    </row>
    <row r="30" spans="1:4" s="6" customFormat="1" ht="12.75">
      <c r="A30" s="79" t="s">
        <v>36</v>
      </c>
      <c r="B30" s="59">
        <v>14.7</v>
      </c>
      <c r="C30" s="60">
        <v>15.2</v>
      </c>
      <c r="D30" s="208">
        <v>15.9</v>
      </c>
    </row>
    <row r="31" spans="1:4" s="6" customFormat="1" ht="12.75">
      <c r="A31" s="79" t="s">
        <v>37</v>
      </c>
      <c r="B31" s="59">
        <v>7.7</v>
      </c>
      <c r="C31" s="60">
        <v>7.7</v>
      </c>
      <c r="D31" s="205">
        <v>7.9</v>
      </c>
    </row>
    <row r="32" spans="1:4" s="6" customFormat="1" ht="12.75">
      <c r="A32" s="79" t="s">
        <v>38</v>
      </c>
      <c r="B32" s="59">
        <v>13.2</v>
      </c>
      <c r="C32" s="60">
        <v>13.2</v>
      </c>
      <c r="D32" s="205">
        <v>13.6</v>
      </c>
    </row>
    <row r="33" spans="1:4" s="6" customFormat="1" ht="12.75">
      <c r="A33" s="79" t="s">
        <v>39</v>
      </c>
      <c r="B33" s="59">
        <v>11.4</v>
      </c>
      <c r="C33" s="60">
        <v>12.1</v>
      </c>
      <c r="D33" s="209">
        <v>13.2</v>
      </c>
    </row>
    <row r="34" spans="1:4" s="6" customFormat="1" ht="12.75">
      <c r="A34" s="79" t="s">
        <v>40</v>
      </c>
      <c r="B34" s="59">
        <v>11.8</v>
      </c>
      <c r="C34" s="60">
        <v>12</v>
      </c>
      <c r="D34" s="205">
        <v>13.9</v>
      </c>
    </row>
    <row r="35" spans="1:4" s="6" customFormat="1" ht="12.75">
      <c r="A35" s="79" t="s">
        <v>41</v>
      </c>
      <c r="B35" s="59">
        <v>11.5</v>
      </c>
      <c r="C35" s="60">
        <v>11.5</v>
      </c>
      <c r="D35" s="205">
        <v>13.2</v>
      </c>
    </row>
    <row r="36" spans="1:4" s="6" customFormat="1" ht="12.75">
      <c r="A36" s="79" t="s">
        <v>42</v>
      </c>
      <c r="B36" s="59">
        <v>10.3</v>
      </c>
      <c r="C36" s="60">
        <v>10.4</v>
      </c>
      <c r="D36" s="205">
        <v>10.5</v>
      </c>
    </row>
    <row r="37" spans="1:4" s="207" customFormat="1" ht="16.5" customHeight="1">
      <c r="A37" s="65" t="s">
        <v>56</v>
      </c>
      <c r="B37" s="66">
        <v>11.6</v>
      </c>
      <c r="C37" s="67">
        <v>11.8</v>
      </c>
      <c r="D37" s="206">
        <v>12.8</v>
      </c>
    </row>
    <row r="38" spans="1:4" s="6" customFormat="1" ht="12.75">
      <c r="A38" s="65" t="s">
        <v>57</v>
      </c>
      <c r="B38" s="66">
        <v>14.9</v>
      </c>
      <c r="C38" s="67">
        <v>14.9</v>
      </c>
      <c r="D38" s="66">
        <v>15.7</v>
      </c>
    </row>
    <row r="39" spans="1:4" ht="22.5" customHeight="1">
      <c r="A39" s="47" t="s">
        <v>45</v>
      </c>
      <c r="B39" s="173"/>
      <c r="C39" s="173"/>
      <c r="D39" s="174"/>
    </row>
    <row r="40" spans="1:4" ht="12.75">
      <c r="A40" s="50" t="s">
        <v>46</v>
      </c>
      <c r="B40" s="18">
        <v>48.7</v>
      </c>
      <c r="C40" s="18">
        <v>47.9</v>
      </c>
      <c r="D40" s="18">
        <v>48.2</v>
      </c>
    </row>
    <row r="41" spans="1:4" ht="12.75">
      <c r="A41" s="50" t="s">
        <v>47</v>
      </c>
      <c r="B41" s="18">
        <v>11.2</v>
      </c>
      <c r="C41" s="18">
        <v>11.2</v>
      </c>
      <c r="D41" s="128">
        <v>11.1</v>
      </c>
    </row>
    <row r="42" spans="1:4" ht="12.75">
      <c r="A42" s="50" t="s">
        <v>48</v>
      </c>
      <c r="B42" s="18">
        <v>33.7</v>
      </c>
      <c r="C42" s="18">
        <v>33.6</v>
      </c>
      <c r="D42" s="128">
        <v>33.6</v>
      </c>
    </row>
    <row r="43" spans="1:4" ht="12.75">
      <c r="A43" s="184" t="s">
        <v>49</v>
      </c>
      <c r="B43" s="31">
        <v>38.5</v>
      </c>
      <c r="C43" s="66">
        <v>38</v>
      </c>
      <c r="D43" s="66">
        <v>38.2</v>
      </c>
    </row>
    <row r="44" spans="1:4" ht="24" customHeight="1">
      <c r="A44" s="53" t="s">
        <v>50</v>
      </c>
      <c r="B44" s="192">
        <v>17.5</v>
      </c>
      <c r="C44" s="192">
        <v>17.6</v>
      </c>
      <c r="D44" s="192">
        <v>18.4</v>
      </c>
    </row>
    <row r="49" ht="12.75" customHeight="1"/>
  </sheetData>
  <sheetProtection selectLockedCells="1" selectUnlockedCells="1"/>
  <mergeCells count="5">
    <mergeCell ref="A1:D1"/>
    <mergeCell ref="A2:A3"/>
    <mergeCell ref="B2:B3"/>
    <mergeCell ref="C2:C3"/>
    <mergeCell ref="D2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I46"/>
  <sheetViews>
    <sheetView zoomScale="89" zoomScaleNormal="89" workbookViewId="0" topLeftCell="A1">
      <pane xSplit="1" ySplit="6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40" sqref="A40"/>
    </sheetView>
  </sheetViews>
  <sheetFormatPr defaultColWidth="12.57421875" defaultRowHeight="12.75"/>
  <cols>
    <col min="1" max="1" width="21.140625" style="0" customWidth="1"/>
    <col min="2" max="5" width="8.28125" style="0" customWidth="1"/>
    <col min="6" max="17" width="7.57421875" style="0" customWidth="1"/>
    <col min="18" max="20" width="8.7109375" style="0" customWidth="1"/>
    <col min="21" max="21" width="8.00390625" style="0" customWidth="1"/>
    <col min="22" max="22" width="11.140625" style="0" customWidth="1"/>
    <col min="23" max="23" width="12.57421875" style="0" customWidth="1"/>
    <col min="24" max="24" width="10.28125" style="0" customWidth="1"/>
    <col min="25" max="26" width="8.57421875" style="0" customWidth="1"/>
    <col min="27" max="27" width="9.28125" style="0" customWidth="1"/>
    <col min="28" max="16384" width="11.57421875" style="0" customWidth="1"/>
  </cols>
  <sheetData>
    <row r="1" spans="1:27" ht="17.25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2" customHeight="1">
      <c r="A2" s="5" t="s">
        <v>2</v>
      </c>
      <c r="B2" s="5" t="s">
        <v>85</v>
      </c>
      <c r="C2" s="5"/>
      <c r="D2" s="5"/>
      <c r="E2" s="5"/>
      <c r="F2" s="5" t="s">
        <v>86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87</v>
      </c>
      <c r="S2" s="5"/>
      <c r="T2" s="5"/>
      <c r="U2" s="5"/>
      <c r="V2" s="5" t="s">
        <v>5</v>
      </c>
      <c r="W2" s="5"/>
      <c r="X2" s="5"/>
      <c r="Y2" s="210" t="s">
        <v>88</v>
      </c>
      <c r="Z2" s="210"/>
      <c r="AA2" s="210"/>
    </row>
    <row r="3" spans="1:27" ht="63" customHeight="1">
      <c r="A3" s="5"/>
      <c r="B3" s="5"/>
      <c r="C3" s="5"/>
      <c r="D3" s="5"/>
      <c r="E3" s="5"/>
      <c r="F3" s="211" t="s">
        <v>89</v>
      </c>
      <c r="G3" s="211"/>
      <c r="H3" s="211"/>
      <c r="I3" s="211"/>
      <c r="J3" s="211"/>
      <c r="K3" s="211"/>
      <c r="L3" s="211" t="s">
        <v>90</v>
      </c>
      <c r="M3" s="211"/>
      <c r="N3" s="211"/>
      <c r="O3" s="211"/>
      <c r="P3" s="211"/>
      <c r="Q3" s="211"/>
      <c r="R3" s="5"/>
      <c r="S3" s="5"/>
      <c r="T3" s="5"/>
      <c r="U3" s="5"/>
      <c r="V3" s="5" t="s">
        <v>91</v>
      </c>
      <c r="W3" s="5" t="s">
        <v>92</v>
      </c>
      <c r="X3" s="5" t="s">
        <v>93</v>
      </c>
      <c r="Y3" s="210"/>
      <c r="Z3" s="210"/>
      <c r="AA3" s="210"/>
    </row>
    <row r="4" spans="1:27" ht="12.75" customHeight="1">
      <c r="A4" s="5"/>
      <c r="B4" s="5">
        <v>2018</v>
      </c>
      <c r="C4" s="5">
        <v>2019</v>
      </c>
      <c r="D4" s="5">
        <v>2020</v>
      </c>
      <c r="E4" s="5" t="s">
        <v>9</v>
      </c>
      <c r="F4" s="212">
        <v>2018</v>
      </c>
      <c r="G4" s="212"/>
      <c r="H4" s="212">
        <v>2019</v>
      </c>
      <c r="I4" s="212"/>
      <c r="J4" s="212">
        <v>2020</v>
      </c>
      <c r="K4" s="212"/>
      <c r="L4" s="212">
        <v>2018</v>
      </c>
      <c r="M4" s="212"/>
      <c r="N4" s="212">
        <v>2019</v>
      </c>
      <c r="O4" s="212"/>
      <c r="P4" s="212">
        <v>2020</v>
      </c>
      <c r="Q4" s="212"/>
      <c r="R4" s="5">
        <v>2018</v>
      </c>
      <c r="S4" s="5">
        <v>2019</v>
      </c>
      <c r="T4" s="5" t="s">
        <v>94</v>
      </c>
      <c r="U4" s="5" t="s">
        <v>9</v>
      </c>
      <c r="V4" s="5">
        <v>2020</v>
      </c>
      <c r="W4" s="5"/>
      <c r="X4" s="5"/>
      <c r="Y4" s="5">
        <v>2018</v>
      </c>
      <c r="Z4" s="5">
        <v>2019</v>
      </c>
      <c r="AA4" s="5">
        <v>2020</v>
      </c>
    </row>
    <row r="5" spans="1:27" s="216" customFormat="1" ht="9.75" customHeight="1">
      <c r="A5" s="5"/>
      <c r="B5" s="213" t="s">
        <v>95</v>
      </c>
      <c r="C5" s="213"/>
      <c r="D5" s="213"/>
      <c r="E5" s="213"/>
      <c r="F5" s="213" t="s">
        <v>96</v>
      </c>
      <c r="G5" s="213" t="s">
        <v>52</v>
      </c>
      <c r="H5" s="213" t="s">
        <v>96</v>
      </c>
      <c r="I5" s="213" t="s">
        <v>52</v>
      </c>
      <c r="J5" s="214" t="s">
        <v>96</v>
      </c>
      <c r="K5" s="213" t="s">
        <v>52</v>
      </c>
      <c r="L5" s="213" t="s">
        <v>96</v>
      </c>
      <c r="M5" s="213" t="s">
        <v>52</v>
      </c>
      <c r="N5" s="213" t="s">
        <v>96</v>
      </c>
      <c r="O5" s="213" t="s">
        <v>52</v>
      </c>
      <c r="P5" s="214" t="s">
        <v>96</v>
      </c>
      <c r="Q5" s="213" t="s">
        <v>52</v>
      </c>
      <c r="R5" s="87" t="s">
        <v>96</v>
      </c>
      <c r="S5" s="87" t="s">
        <v>96</v>
      </c>
      <c r="T5" s="87" t="s">
        <v>96</v>
      </c>
      <c r="U5" s="215" t="s">
        <v>96</v>
      </c>
      <c r="V5" s="87" t="s">
        <v>96</v>
      </c>
      <c r="W5" s="87" t="s">
        <v>96</v>
      </c>
      <c r="X5" s="87" t="s">
        <v>96</v>
      </c>
      <c r="Y5" s="87" t="s">
        <v>96</v>
      </c>
      <c r="Z5" s="87" t="s">
        <v>96</v>
      </c>
      <c r="AA5" s="87" t="s">
        <v>96</v>
      </c>
    </row>
    <row r="6" spans="1:27" ht="19.5" customHeight="1">
      <c r="A6" s="55" t="s">
        <v>10</v>
      </c>
      <c r="B6" s="90"/>
      <c r="C6" s="90"/>
      <c r="D6" s="90"/>
      <c r="E6" s="90"/>
      <c r="F6" s="90"/>
      <c r="G6" s="90"/>
      <c r="H6" s="90"/>
      <c r="I6" s="90"/>
      <c r="J6" s="156"/>
      <c r="K6" s="217"/>
      <c r="L6" s="90"/>
      <c r="M6" s="90"/>
      <c r="N6" s="90"/>
      <c r="O6" s="90"/>
      <c r="P6" s="156"/>
      <c r="Q6" s="90"/>
      <c r="R6" s="90"/>
      <c r="S6" s="90"/>
      <c r="T6" s="90"/>
      <c r="U6" s="90"/>
      <c r="V6" s="90"/>
      <c r="W6" s="90"/>
      <c r="X6" s="90"/>
      <c r="Y6" s="218"/>
      <c r="Z6" s="218"/>
      <c r="AA6" s="219"/>
    </row>
    <row r="7" spans="1:27" ht="13.5" customHeight="1">
      <c r="A7" s="79" t="s">
        <v>11</v>
      </c>
      <c r="B7" s="103">
        <v>10180</v>
      </c>
      <c r="C7" s="103">
        <v>10190</v>
      </c>
      <c r="D7" s="103">
        <v>9313</v>
      </c>
      <c r="E7" s="99">
        <f aca="true" t="shared" si="0" ref="E7:E30">D7-B7</f>
        <v>-867</v>
      </c>
      <c r="F7" s="106">
        <v>1894</v>
      </c>
      <c r="G7" s="220">
        <f aca="true" t="shared" si="1" ref="G7:G30">F7/B7</f>
        <v>0.18605108055009822</v>
      </c>
      <c r="H7" s="106">
        <v>1900</v>
      </c>
      <c r="I7" s="220">
        <f aca="true" t="shared" si="2" ref="I7:I30">H7/C7</f>
        <v>0.18645731108930325</v>
      </c>
      <c r="J7" s="105">
        <v>1785</v>
      </c>
      <c r="K7" s="221">
        <f aca="true" t="shared" si="3" ref="K7:K30">J7/D7</f>
        <v>0.19166756147320949</v>
      </c>
      <c r="L7" s="106">
        <v>1799</v>
      </c>
      <c r="M7" s="220">
        <f aca="true" t="shared" si="4" ref="M7:M30">L7/B7</f>
        <v>0.17671905697445972</v>
      </c>
      <c r="N7" s="106">
        <v>1826</v>
      </c>
      <c r="O7" s="220">
        <f aca="true" t="shared" si="5" ref="O7:O30">N7/C7</f>
        <v>0.17919528949950933</v>
      </c>
      <c r="P7" s="105">
        <v>1764</v>
      </c>
      <c r="Q7" s="100">
        <f aca="true" t="shared" si="6" ref="Q7:Q30">P7/D7</f>
        <v>0.18941264898528937</v>
      </c>
      <c r="R7" s="222">
        <v>81500</v>
      </c>
      <c r="S7" s="222">
        <v>82365</v>
      </c>
      <c r="T7" s="222">
        <v>68089</v>
      </c>
      <c r="U7" s="223">
        <f aca="true" t="shared" si="7" ref="U7:U30">T7-R7</f>
        <v>-13411</v>
      </c>
      <c r="V7" s="223">
        <v>62112</v>
      </c>
      <c r="W7" s="224">
        <v>3672</v>
      </c>
      <c r="X7" s="224">
        <v>2305</v>
      </c>
      <c r="Y7" s="225">
        <v>19060</v>
      </c>
      <c r="Z7" s="226">
        <v>19236</v>
      </c>
      <c r="AA7" s="227">
        <v>17732</v>
      </c>
    </row>
    <row r="8" spans="1:27" ht="12.75">
      <c r="A8" s="79" t="s">
        <v>12</v>
      </c>
      <c r="B8" s="103">
        <v>6131</v>
      </c>
      <c r="C8" s="103">
        <v>6146</v>
      </c>
      <c r="D8" s="103">
        <v>6189</v>
      </c>
      <c r="E8" s="99">
        <f t="shared" si="0"/>
        <v>58</v>
      </c>
      <c r="F8" s="106">
        <v>1088</v>
      </c>
      <c r="G8" s="220">
        <f t="shared" si="1"/>
        <v>0.17745881585385745</v>
      </c>
      <c r="H8" s="106">
        <v>1079</v>
      </c>
      <c r="I8" s="220">
        <f t="shared" si="2"/>
        <v>0.1755613407094045</v>
      </c>
      <c r="J8" s="105">
        <v>1082</v>
      </c>
      <c r="K8" s="221">
        <f t="shared" si="3"/>
        <v>0.17482630473420585</v>
      </c>
      <c r="L8" s="106">
        <v>1622</v>
      </c>
      <c r="M8" s="220">
        <f t="shared" si="4"/>
        <v>0.26455716848801175</v>
      </c>
      <c r="N8" s="106">
        <v>1628</v>
      </c>
      <c r="O8" s="220">
        <f t="shared" si="5"/>
        <v>0.2648877318581191</v>
      </c>
      <c r="P8" s="105">
        <v>1552</v>
      </c>
      <c r="Q8" s="100">
        <f t="shared" si="6"/>
        <v>0.25076749070932297</v>
      </c>
      <c r="R8" s="103">
        <v>52847</v>
      </c>
      <c r="S8" s="103">
        <v>53876</v>
      </c>
      <c r="T8" s="103">
        <v>56662</v>
      </c>
      <c r="U8" s="223">
        <f t="shared" si="7"/>
        <v>3815</v>
      </c>
      <c r="V8" s="99">
        <v>54481</v>
      </c>
      <c r="W8" s="106">
        <v>1435</v>
      </c>
      <c r="X8" s="106">
        <v>746</v>
      </c>
      <c r="Y8" s="109">
        <v>21138</v>
      </c>
      <c r="Z8" s="164">
        <v>21185</v>
      </c>
      <c r="AA8" s="228">
        <v>21256</v>
      </c>
    </row>
    <row r="9" spans="1:27" ht="12.75">
      <c r="A9" s="79" t="s">
        <v>13</v>
      </c>
      <c r="B9" s="103">
        <v>21792</v>
      </c>
      <c r="C9" s="103">
        <v>21793</v>
      </c>
      <c r="D9" s="103">
        <v>21807</v>
      </c>
      <c r="E9" s="99">
        <f t="shared" si="0"/>
        <v>15</v>
      </c>
      <c r="F9" s="106">
        <v>5969</v>
      </c>
      <c r="G9" s="220">
        <f t="shared" si="1"/>
        <v>0.27390785609397944</v>
      </c>
      <c r="H9" s="106">
        <v>5927</v>
      </c>
      <c r="I9" s="220">
        <f t="shared" si="2"/>
        <v>0.2719680631395402</v>
      </c>
      <c r="J9" s="105">
        <v>6310</v>
      </c>
      <c r="K9" s="221">
        <f t="shared" si="3"/>
        <v>0.28935662860549366</v>
      </c>
      <c r="L9" s="106">
        <v>2821</v>
      </c>
      <c r="M9" s="220">
        <f t="shared" si="4"/>
        <v>0.12945117474302498</v>
      </c>
      <c r="N9" s="106">
        <v>2965</v>
      </c>
      <c r="O9" s="220">
        <f t="shared" si="5"/>
        <v>0.1360528610104162</v>
      </c>
      <c r="P9" s="105">
        <v>3050</v>
      </c>
      <c r="Q9" s="100">
        <f t="shared" si="6"/>
        <v>0.13986334663181546</v>
      </c>
      <c r="R9" s="103">
        <v>193902</v>
      </c>
      <c r="S9" s="103">
        <v>195802</v>
      </c>
      <c r="T9" s="103">
        <v>184575</v>
      </c>
      <c r="U9" s="223">
        <f t="shared" si="7"/>
        <v>-9327</v>
      </c>
      <c r="V9" s="99">
        <v>171005</v>
      </c>
      <c r="W9" s="106">
        <v>1614</v>
      </c>
      <c r="X9" s="106">
        <v>11956</v>
      </c>
      <c r="Y9" s="229">
        <v>76900</v>
      </c>
      <c r="Z9" s="230">
        <v>75418</v>
      </c>
      <c r="AA9" s="228">
        <v>75018</v>
      </c>
    </row>
    <row r="10" spans="1:27" ht="12.75">
      <c r="A10" s="79" t="s">
        <v>14</v>
      </c>
      <c r="B10" s="120">
        <v>11528</v>
      </c>
      <c r="C10" s="120">
        <v>11550</v>
      </c>
      <c r="D10" s="120">
        <v>11527</v>
      </c>
      <c r="E10" s="99">
        <f t="shared" si="0"/>
        <v>-1</v>
      </c>
      <c r="F10" s="106">
        <v>2457</v>
      </c>
      <c r="G10" s="220">
        <f t="shared" si="1"/>
        <v>0.21313324080499654</v>
      </c>
      <c r="H10" s="106">
        <v>2459</v>
      </c>
      <c r="I10" s="220">
        <f t="shared" si="2"/>
        <v>0.2129004329004329</v>
      </c>
      <c r="J10" s="105">
        <v>2414</v>
      </c>
      <c r="K10" s="221">
        <f t="shared" si="3"/>
        <v>0.2094213585494925</v>
      </c>
      <c r="L10" s="106">
        <v>2554</v>
      </c>
      <c r="M10" s="220">
        <f t="shared" si="4"/>
        <v>0.22154753643303263</v>
      </c>
      <c r="N10" s="106">
        <v>2383</v>
      </c>
      <c r="O10" s="220">
        <f t="shared" si="5"/>
        <v>0.20632034632034632</v>
      </c>
      <c r="P10" s="105">
        <v>2091</v>
      </c>
      <c r="Q10" s="100">
        <f t="shared" si="6"/>
        <v>0.18140019085625053</v>
      </c>
      <c r="R10" s="103">
        <v>125000</v>
      </c>
      <c r="S10" s="103">
        <v>126171</v>
      </c>
      <c r="T10" s="103">
        <v>110469</v>
      </c>
      <c r="U10" s="223">
        <f t="shared" si="7"/>
        <v>-14531</v>
      </c>
      <c r="V10" s="99">
        <v>107811</v>
      </c>
      <c r="W10" s="106">
        <v>659</v>
      </c>
      <c r="X10" s="106">
        <v>1999</v>
      </c>
      <c r="Y10" s="229">
        <v>19000</v>
      </c>
      <c r="Z10" s="230">
        <v>19190</v>
      </c>
      <c r="AA10" s="228">
        <v>50330</v>
      </c>
    </row>
    <row r="11" spans="1:27" ht="12.75">
      <c r="A11" s="79" t="s">
        <v>15</v>
      </c>
      <c r="B11" s="231">
        <v>14003</v>
      </c>
      <c r="C11" s="231">
        <v>14001</v>
      </c>
      <c r="D11" s="231">
        <v>13380</v>
      </c>
      <c r="E11" s="99">
        <f t="shared" si="0"/>
        <v>-623</v>
      </c>
      <c r="F11" s="106">
        <v>2829</v>
      </c>
      <c r="G11" s="220">
        <f t="shared" si="1"/>
        <v>0.2020281368278226</v>
      </c>
      <c r="H11" s="106">
        <v>2879</v>
      </c>
      <c r="I11" s="220">
        <f t="shared" si="2"/>
        <v>0.20562816941647025</v>
      </c>
      <c r="J11" s="105">
        <v>2487</v>
      </c>
      <c r="K11" s="221">
        <f t="shared" si="3"/>
        <v>0.1858744394618834</v>
      </c>
      <c r="L11" s="106">
        <v>2133</v>
      </c>
      <c r="M11" s="220">
        <f t="shared" si="4"/>
        <v>0.1523245018924516</v>
      </c>
      <c r="N11" s="106">
        <v>2128</v>
      </c>
      <c r="O11" s="220">
        <f t="shared" si="5"/>
        <v>0.15198914363259766</v>
      </c>
      <c r="P11" s="105">
        <v>1378</v>
      </c>
      <c r="Q11" s="100">
        <f t="shared" si="6"/>
        <v>0.10298953662182361</v>
      </c>
      <c r="R11" s="231">
        <v>119776</v>
      </c>
      <c r="S11" s="231">
        <v>123230</v>
      </c>
      <c r="T11" s="231">
        <v>74522</v>
      </c>
      <c r="U11" s="223">
        <f t="shared" si="7"/>
        <v>-45254</v>
      </c>
      <c r="V11" s="99">
        <v>63437</v>
      </c>
      <c r="W11" s="106">
        <v>5680</v>
      </c>
      <c r="X11" s="106">
        <v>5405</v>
      </c>
      <c r="Y11" s="229">
        <v>49784</v>
      </c>
      <c r="Z11" s="230">
        <v>50497</v>
      </c>
      <c r="AA11" s="228">
        <v>16875</v>
      </c>
    </row>
    <row r="12" spans="1:27" ht="13.5" customHeight="1">
      <c r="A12" s="79" t="s">
        <v>16</v>
      </c>
      <c r="B12" s="103">
        <v>11660</v>
      </c>
      <c r="C12" s="103">
        <v>11687</v>
      </c>
      <c r="D12" s="103">
        <v>10430</v>
      </c>
      <c r="E12" s="99">
        <f t="shared" si="0"/>
        <v>-1230</v>
      </c>
      <c r="F12" s="106">
        <v>2793</v>
      </c>
      <c r="G12" s="220">
        <f t="shared" si="1"/>
        <v>0.2395368782161235</v>
      </c>
      <c r="H12" s="106">
        <v>2765</v>
      </c>
      <c r="I12" s="220">
        <f t="shared" si="2"/>
        <v>0.23658766150423546</v>
      </c>
      <c r="J12" s="105">
        <v>2961</v>
      </c>
      <c r="K12" s="221">
        <f t="shared" si="3"/>
        <v>0.28389261744966443</v>
      </c>
      <c r="L12" s="106">
        <v>1524</v>
      </c>
      <c r="M12" s="220">
        <f t="shared" si="4"/>
        <v>0.1307032590051458</v>
      </c>
      <c r="N12" s="106">
        <v>1550</v>
      </c>
      <c r="O12" s="220">
        <f t="shared" si="5"/>
        <v>0.13262599469496023</v>
      </c>
      <c r="P12" s="105">
        <v>1977</v>
      </c>
      <c r="Q12" s="100">
        <f t="shared" si="6"/>
        <v>0.18954937679769895</v>
      </c>
      <c r="R12" s="103">
        <v>104343</v>
      </c>
      <c r="S12" s="103">
        <v>104797</v>
      </c>
      <c r="T12" s="103">
        <v>100961</v>
      </c>
      <c r="U12" s="223">
        <f t="shared" si="7"/>
        <v>-3382</v>
      </c>
      <c r="V12" s="99">
        <v>97078</v>
      </c>
      <c r="W12" s="106">
        <v>2440</v>
      </c>
      <c r="X12" s="106">
        <v>1443</v>
      </c>
      <c r="Y12" s="229">
        <v>39804</v>
      </c>
      <c r="Z12" s="230">
        <v>39901</v>
      </c>
      <c r="AA12" s="228">
        <v>50314</v>
      </c>
    </row>
    <row r="13" spans="1:27" ht="12.75">
      <c r="A13" s="79" t="s">
        <v>17</v>
      </c>
      <c r="B13" s="105">
        <v>20040</v>
      </c>
      <c r="C13" s="105">
        <v>20050</v>
      </c>
      <c r="D13" s="105">
        <v>19160</v>
      </c>
      <c r="E13" s="99">
        <f t="shared" si="0"/>
        <v>-880</v>
      </c>
      <c r="F13" s="106">
        <v>4759</v>
      </c>
      <c r="G13" s="220">
        <f t="shared" si="1"/>
        <v>0.2374750499001996</v>
      </c>
      <c r="H13" s="106">
        <v>4786</v>
      </c>
      <c r="I13" s="220">
        <f t="shared" si="2"/>
        <v>0.23870324189526185</v>
      </c>
      <c r="J13" s="105">
        <v>4828</v>
      </c>
      <c r="K13" s="221">
        <f t="shared" si="3"/>
        <v>0.2519832985386221</v>
      </c>
      <c r="L13" s="106">
        <v>3346</v>
      </c>
      <c r="M13" s="220">
        <f t="shared" si="4"/>
        <v>0.16696606786427146</v>
      </c>
      <c r="N13" s="106">
        <v>3319</v>
      </c>
      <c r="O13" s="220">
        <f t="shared" si="5"/>
        <v>0.16553615960099752</v>
      </c>
      <c r="P13" s="105">
        <v>3252</v>
      </c>
      <c r="Q13" s="100">
        <f t="shared" si="6"/>
        <v>0.1697286012526096</v>
      </c>
      <c r="R13" s="103">
        <v>165389</v>
      </c>
      <c r="S13" s="103">
        <v>166875</v>
      </c>
      <c r="T13" s="103">
        <v>152204</v>
      </c>
      <c r="U13" s="223">
        <f t="shared" si="7"/>
        <v>-13185</v>
      </c>
      <c r="V13" s="99">
        <v>137160</v>
      </c>
      <c r="W13" s="106">
        <v>6735</v>
      </c>
      <c r="X13" s="106">
        <v>8309</v>
      </c>
      <c r="Y13" s="229">
        <v>68411</v>
      </c>
      <c r="Z13" s="230">
        <v>74789</v>
      </c>
      <c r="AA13" s="228">
        <v>66906</v>
      </c>
    </row>
    <row r="14" spans="1:27" ht="12.75">
      <c r="A14" s="79" t="s">
        <v>18</v>
      </c>
      <c r="B14" s="103">
        <v>14794</v>
      </c>
      <c r="C14" s="103">
        <v>14794</v>
      </c>
      <c r="D14" s="103">
        <v>14699</v>
      </c>
      <c r="E14" s="99">
        <f t="shared" si="0"/>
        <v>-95</v>
      </c>
      <c r="F14" s="106">
        <v>3169</v>
      </c>
      <c r="G14" s="220">
        <f t="shared" si="1"/>
        <v>0.21420846289036097</v>
      </c>
      <c r="H14" s="106">
        <v>3169</v>
      </c>
      <c r="I14" s="220">
        <f t="shared" si="2"/>
        <v>0.21420846289036097</v>
      </c>
      <c r="J14" s="105">
        <v>2099</v>
      </c>
      <c r="K14" s="221">
        <f t="shared" si="3"/>
        <v>0.1427988298523709</v>
      </c>
      <c r="L14" s="106">
        <v>3074</v>
      </c>
      <c r="M14" s="220">
        <f t="shared" si="4"/>
        <v>0.20778694065161551</v>
      </c>
      <c r="N14" s="106">
        <v>3074</v>
      </c>
      <c r="O14" s="220">
        <f t="shared" si="5"/>
        <v>0.20778694065161551</v>
      </c>
      <c r="P14" s="105">
        <v>2974</v>
      </c>
      <c r="Q14" s="100">
        <f t="shared" si="6"/>
        <v>0.2023266888904007</v>
      </c>
      <c r="R14" s="103">
        <v>143871</v>
      </c>
      <c r="S14" s="103">
        <v>145310</v>
      </c>
      <c r="T14" s="103">
        <v>122825</v>
      </c>
      <c r="U14" s="223">
        <f t="shared" si="7"/>
        <v>-21046</v>
      </c>
      <c r="V14" s="99">
        <v>56881</v>
      </c>
      <c r="W14" s="106">
        <v>549</v>
      </c>
      <c r="X14" s="106">
        <v>65395</v>
      </c>
      <c r="Y14" s="109">
        <v>28501</v>
      </c>
      <c r="Z14" s="164">
        <v>52539</v>
      </c>
      <c r="AA14" s="228">
        <v>50011</v>
      </c>
    </row>
    <row r="15" spans="1:35" s="232" customFormat="1" ht="12.75">
      <c r="A15" s="79" t="s">
        <v>19</v>
      </c>
      <c r="B15" s="103">
        <v>22273</v>
      </c>
      <c r="C15" s="103">
        <v>22275</v>
      </c>
      <c r="D15" s="103">
        <v>20651</v>
      </c>
      <c r="E15" s="99">
        <f t="shared" si="0"/>
        <v>-1622</v>
      </c>
      <c r="F15" s="106">
        <v>4555</v>
      </c>
      <c r="G15" s="220">
        <f t="shared" si="1"/>
        <v>0.20450769990571543</v>
      </c>
      <c r="H15" s="106">
        <v>5112</v>
      </c>
      <c r="I15" s="220">
        <f t="shared" si="2"/>
        <v>0.2294949494949495</v>
      </c>
      <c r="J15" s="105">
        <v>4828</v>
      </c>
      <c r="K15" s="221">
        <f t="shared" si="3"/>
        <v>0.23379013122851194</v>
      </c>
      <c r="L15" s="106">
        <v>4255</v>
      </c>
      <c r="M15" s="220">
        <f t="shared" si="4"/>
        <v>0.19103847707987248</v>
      </c>
      <c r="N15" s="106">
        <v>3764</v>
      </c>
      <c r="O15" s="220">
        <f t="shared" si="5"/>
        <v>0.1689786756453423</v>
      </c>
      <c r="P15" s="105">
        <v>3188</v>
      </c>
      <c r="Q15" s="100">
        <f t="shared" si="6"/>
        <v>0.15437509079463466</v>
      </c>
      <c r="R15" s="103">
        <v>221731</v>
      </c>
      <c r="S15" s="103">
        <v>223948</v>
      </c>
      <c r="T15" s="103">
        <v>166900</v>
      </c>
      <c r="U15" s="223">
        <f t="shared" si="7"/>
        <v>-54831</v>
      </c>
      <c r="V15" s="99">
        <v>158939</v>
      </c>
      <c r="W15" s="106">
        <v>1079</v>
      </c>
      <c r="X15" s="106">
        <v>6882</v>
      </c>
      <c r="Y15" s="109">
        <v>57393</v>
      </c>
      <c r="Z15" s="164">
        <v>96739</v>
      </c>
      <c r="AA15" s="228">
        <v>64454</v>
      </c>
      <c r="AC15"/>
      <c r="AD15"/>
      <c r="AE15"/>
      <c r="AF15"/>
      <c r="AG15"/>
      <c r="AH15"/>
      <c r="AI15"/>
    </row>
    <row r="16" spans="1:27" ht="12.75">
      <c r="A16" s="79" t="s">
        <v>20</v>
      </c>
      <c r="B16" s="103">
        <v>7701</v>
      </c>
      <c r="C16" s="103">
        <v>7701</v>
      </c>
      <c r="D16" s="103">
        <v>7394</v>
      </c>
      <c r="E16" s="99">
        <f t="shared" si="0"/>
        <v>-307</v>
      </c>
      <c r="F16" s="106">
        <v>1577</v>
      </c>
      <c r="G16" s="220">
        <f t="shared" si="1"/>
        <v>0.20477860018179458</v>
      </c>
      <c r="H16" s="106">
        <v>1607</v>
      </c>
      <c r="I16" s="220">
        <f t="shared" si="2"/>
        <v>0.20867419815608362</v>
      </c>
      <c r="J16" s="105">
        <v>1423</v>
      </c>
      <c r="K16" s="221">
        <f t="shared" si="3"/>
        <v>0.19245334054638896</v>
      </c>
      <c r="L16" s="106">
        <v>825</v>
      </c>
      <c r="M16" s="220">
        <f t="shared" si="4"/>
        <v>0.10712894429294897</v>
      </c>
      <c r="N16" s="106">
        <v>771</v>
      </c>
      <c r="O16" s="220">
        <f t="shared" si="5"/>
        <v>0.10011686793922867</v>
      </c>
      <c r="P16" s="105">
        <v>750</v>
      </c>
      <c r="Q16" s="100">
        <f t="shared" si="6"/>
        <v>0.10143359480659994</v>
      </c>
      <c r="R16" s="103">
        <v>60101</v>
      </c>
      <c r="S16" s="103">
        <v>60697</v>
      </c>
      <c r="T16" s="103">
        <v>58707</v>
      </c>
      <c r="U16" s="223">
        <f t="shared" si="7"/>
        <v>-1394</v>
      </c>
      <c r="V16" s="99">
        <v>52243</v>
      </c>
      <c r="W16" s="106">
        <v>1669</v>
      </c>
      <c r="X16" s="106">
        <v>4795</v>
      </c>
      <c r="Y16" s="229">
        <v>21468</v>
      </c>
      <c r="Z16" s="230">
        <v>24302</v>
      </c>
      <c r="AA16" s="228">
        <v>23316</v>
      </c>
    </row>
    <row r="17" spans="1:27" ht="12.75">
      <c r="A17" s="79" t="s">
        <v>21</v>
      </c>
      <c r="B17" s="103">
        <v>16661</v>
      </c>
      <c r="C17" s="103">
        <v>16661</v>
      </c>
      <c r="D17" s="103">
        <v>15173</v>
      </c>
      <c r="E17" s="99">
        <f t="shared" si="0"/>
        <v>-1488</v>
      </c>
      <c r="F17" s="106">
        <v>4892</v>
      </c>
      <c r="G17" s="220">
        <f t="shared" si="1"/>
        <v>0.29361983074245246</v>
      </c>
      <c r="H17" s="106">
        <v>5449</v>
      </c>
      <c r="I17" s="220">
        <f t="shared" si="2"/>
        <v>0.3270511974071184</v>
      </c>
      <c r="J17" s="105">
        <v>4946</v>
      </c>
      <c r="K17" s="221">
        <f t="shared" si="3"/>
        <v>0.3259737691952811</v>
      </c>
      <c r="L17" s="106">
        <v>2738</v>
      </c>
      <c r="M17" s="220">
        <f t="shared" si="4"/>
        <v>0.16433587419722706</v>
      </c>
      <c r="N17" s="106">
        <v>2818</v>
      </c>
      <c r="O17" s="220">
        <f t="shared" si="5"/>
        <v>0.16913750675229577</v>
      </c>
      <c r="P17" s="105">
        <v>2465</v>
      </c>
      <c r="Q17" s="100">
        <f t="shared" si="6"/>
        <v>0.16245963224148158</v>
      </c>
      <c r="R17" s="103">
        <v>147359</v>
      </c>
      <c r="S17" s="103">
        <v>148833</v>
      </c>
      <c r="T17" s="103">
        <v>133000</v>
      </c>
      <c r="U17" s="223">
        <f t="shared" si="7"/>
        <v>-14359</v>
      </c>
      <c r="V17" s="99">
        <v>123655</v>
      </c>
      <c r="W17" s="106">
        <v>1990</v>
      </c>
      <c r="X17" s="106">
        <v>7355</v>
      </c>
      <c r="Y17" s="229">
        <v>63694</v>
      </c>
      <c r="Z17" s="230">
        <v>65422</v>
      </c>
      <c r="AA17" s="228">
        <v>49888</v>
      </c>
    </row>
    <row r="18" spans="1:27" ht="12.75">
      <c r="A18" s="79" t="s">
        <v>22</v>
      </c>
      <c r="B18" s="103">
        <v>17875</v>
      </c>
      <c r="C18" s="103">
        <v>17322</v>
      </c>
      <c r="D18" s="103">
        <v>16741</v>
      </c>
      <c r="E18" s="99">
        <f t="shared" si="0"/>
        <v>-1134</v>
      </c>
      <c r="F18" s="106">
        <v>5118</v>
      </c>
      <c r="G18" s="220">
        <f t="shared" si="1"/>
        <v>0.2863216783216783</v>
      </c>
      <c r="H18" s="106">
        <v>5034</v>
      </c>
      <c r="I18" s="220">
        <f t="shared" si="2"/>
        <v>0.29061309317630757</v>
      </c>
      <c r="J18" s="105">
        <v>5065</v>
      </c>
      <c r="K18" s="221">
        <f t="shared" si="3"/>
        <v>0.30255062421599666</v>
      </c>
      <c r="L18" s="106">
        <v>3907</v>
      </c>
      <c r="M18" s="220">
        <f t="shared" si="4"/>
        <v>0.21857342657342657</v>
      </c>
      <c r="N18" s="106">
        <v>3829</v>
      </c>
      <c r="O18" s="220">
        <f t="shared" si="5"/>
        <v>0.22104837778547512</v>
      </c>
      <c r="P18" s="105">
        <v>3791</v>
      </c>
      <c r="Q18" s="100">
        <f t="shared" si="6"/>
        <v>0.2264500328534735</v>
      </c>
      <c r="R18" s="103">
        <v>133450</v>
      </c>
      <c r="S18" s="103">
        <v>136618</v>
      </c>
      <c r="T18" s="103">
        <v>117944</v>
      </c>
      <c r="U18" s="223">
        <f t="shared" si="7"/>
        <v>-15506</v>
      </c>
      <c r="V18" s="99">
        <v>112310</v>
      </c>
      <c r="W18" s="106">
        <v>3646</v>
      </c>
      <c r="X18" s="106">
        <v>1988</v>
      </c>
      <c r="Y18" s="229">
        <v>61211</v>
      </c>
      <c r="Z18" s="230">
        <v>63338</v>
      </c>
      <c r="AA18" s="228">
        <v>59790</v>
      </c>
    </row>
    <row r="19" spans="1:27" ht="12.75">
      <c r="A19" s="79" t="s">
        <v>23</v>
      </c>
      <c r="B19" s="103">
        <v>12622</v>
      </c>
      <c r="C19" s="103">
        <v>12608</v>
      </c>
      <c r="D19" s="103">
        <v>12063</v>
      </c>
      <c r="E19" s="99">
        <f t="shared" si="0"/>
        <v>-559</v>
      </c>
      <c r="F19" s="106">
        <v>2418</v>
      </c>
      <c r="G19" s="220">
        <f t="shared" si="1"/>
        <v>0.19157027412454444</v>
      </c>
      <c r="H19" s="106">
        <v>2466</v>
      </c>
      <c r="I19" s="220">
        <f t="shared" si="2"/>
        <v>0.19559010152284265</v>
      </c>
      <c r="J19" s="105">
        <v>2419</v>
      </c>
      <c r="K19" s="221">
        <f t="shared" si="3"/>
        <v>0.2005305479565614</v>
      </c>
      <c r="L19" s="106">
        <v>2018</v>
      </c>
      <c r="M19" s="220">
        <f t="shared" si="4"/>
        <v>0.15987957534463634</v>
      </c>
      <c r="N19" s="106">
        <v>1979</v>
      </c>
      <c r="O19" s="220">
        <f t="shared" si="5"/>
        <v>0.15696383248730963</v>
      </c>
      <c r="P19" s="105">
        <v>1800</v>
      </c>
      <c r="Q19" s="100">
        <f t="shared" si="6"/>
        <v>0.14921661278288983</v>
      </c>
      <c r="R19" s="103">
        <v>127918</v>
      </c>
      <c r="S19" s="103">
        <v>129205</v>
      </c>
      <c r="T19" s="120">
        <v>113723</v>
      </c>
      <c r="U19" s="223">
        <f t="shared" si="7"/>
        <v>-14195</v>
      </c>
      <c r="V19" s="99">
        <v>109131</v>
      </c>
      <c r="W19" s="99">
        <v>2255</v>
      </c>
      <c r="X19" s="99">
        <v>2337</v>
      </c>
      <c r="Y19" s="229">
        <v>54760</v>
      </c>
      <c r="Z19" s="230">
        <v>56896</v>
      </c>
      <c r="AA19" s="228">
        <v>49192</v>
      </c>
    </row>
    <row r="20" spans="1:27" ht="12.75">
      <c r="A20" s="79" t="s">
        <v>24</v>
      </c>
      <c r="B20" s="105">
        <v>8817</v>
      </c>
      <c r="C20" s="105">
        <v>8743</v>
      </c>
      <c r="D20" s="105">
        <v>8576</v>
      </c>
      <c r="E20" s="99">
        <f t="shared" si="0"/>
        <v>-241</v>
      </c>
      <c r="F20" s="106">
        <v>1250</v>
      </c>
      <c r="G20" s="220">
        <f t="shared" si="1"/>
        <v>0.1417715776341159</v>
      </c>
      <c r="H20" s="106">
        <v>1346</v>
      </c>
      <c r="I20" s="220">
        <f t="shared" si="2"/>
        <v>0.1539517328148233</v>
      </c>
      <c r="J20" s="105">
        <v>1249</v>
      </c>
      <c r="K20" s="221">
        <f t="shared" si="3"/>
        <v>0.14563899253731344</v>
      </c>
      <c r="L20" s="106">
        <v>2083</v>
      </c>
      <c r="M20" s="220">
        <f t="shared" si="4"/>
        <v>0.23624815696949075</v>
      </c>
      <c r="N20" s="106">
        <v>2017</v>
      </c>
      <c r="O20" s="220">
        <f t="shared" si="5"/>
        <v>0.23069884479011782</v>
      </c>
      <c r="P20" s="105">
        <v>2059</v>
      </c>
      <c r="Q20" s="100">
        <f t="shared" si="6"/>
        <v>0.24008861940298507</v>
      </c>
      <c r="R20" s="105">
        <v>83254</v>
      </c>
      <c r="S20" s="105">
        <v>84057</v>
      </c>
      <c r="T20" s="105">
        <v>82098</v>
      </c>
      <c r="U20" s="223">
        <f t="shared" si="7"/>
        <v>-1156</v>
      </c>
      <c r="V20" s="99">
        <v>74621</v>
      </c>
      <c r="W20" s="106">
        <v>5435</v>
      </c>
      <c r="X20" s="106">
        <v>2042</v>
      </c>
      <c r="Y20" s="229">
        <v>26455</v>
      </c>
      <c r="Z20" s="230">
        <v>28930</v>
      </c>
      <c r="AA20" s="228">
        <v>19658</v>
      </c>
    </row>
    <row r="21" spans="1:27" ht="12.75">
      <c r="A21" s="79" t="s">
        <v>25</v>
      </c>
      <c r="B21" s="231">
        <v>7769</v>
      </c>
      <c r="C21" s="231">
        <v>7718</v>
      </c>
      <c r="D21" s="231">
        <v>7590</v>
      </c>
      <c r="E21" s="99">
        <f t="shared" si="0"/>
        <v>-179</v>
      </c>
      <c r="F21" s="106">
        <v>2355</v>
      </c>
      <c r="G21" s="220">
        <f t="shared" si="1"/>
        <v>0.3031278156776934</v>
      </c>
      <c r="H21" s="106">
        <v>2345</v>
      </c>
      <c r="I21" s="220">
        <f t="shared" si="2"/>
        <v>0.3038351904638507</v>
      </c>
      <c r="J21" s="105">
        <v>2327</v>
      </c>
      <c r="K21" s="221">
        <f t="shared" si="3"/>
        <v>0.30658761528326745</v>
      </c>
      <c r="L21" s="106">
        <v>1138</v>
      </c>
      <c r="M21" s="220">
        <f t="shared" si="4"/>
        <v>0.14647959840391298</v>
      </c>
      <c r="N21" s="106">
        <v>1111</v>
      </c>
      <c r="O21" s="220">
        <f t="shared" si="5"/>
        <v>0.14394920963980307</v>
      </c>
      <c r="P21" s="105">
        <v>1110</v>
      </c>
      <c r="Q21" s="100">
        <f t="shared" si="6"/>
        <v>0.14624505928853754</v>
      </c>
      <c r="R21" s="231">
        <v>72392</v>
      </c>
      <c r="S21" s="231">
        <v>79648</v>
      </c>
      <c r="T21" s="231">
        <v>48312</v>
      </c>
      <c r="U21" s="223">
        <f t="shared" si="7"/>
        <v>-24080</v>
      </c>
      <c r="V21" s="99">
        <v>42591</v>
      </c>
      <c r="W21" s="106">
        <v>1998</v>
      </c>
      <c r="X21" s="106">
        <v>3723</v>
      </c>
      <c r="Y21" s="229">
        <v>31055</v>
      </c>
      <c r="Z21" s="230">
        <v>38892</v>
      </c>
      <c r="AA21" s="228">
        <v>21434</v>
      </c>
    </row>
    <row r="22" spans="1:27" ht="12.75">
      <c r="A22" s="79" t="s">
        <v>26</v>
      </c>
      <c r="B22" s="103">
        <v>10498</v>
      </c>
      <c r="C22" s="103">
        <v>10337</v>
      </c>
      <c r="D22" s="103">
        <v>10176</v>
      </c>
      <c r="E22" s="99">
        <f t="shared" si="0"/>
        <v>-322</v>
      </c>
      <c r="F22" s="106">
        <v>1370</v>
      </c>
      <c r="G22" s="220">
        <f t="shared" si="1"/>
        <v>0.13050104781863212</v>
      </c>
      <c r="H22" s="106">
        <v>1314</v>
      </c>
      <c r="I22" s="220">
        <f t="shared" si="2"/>
        <v>0.12711618457966528</v>
      </c>
      <c r="J22" s="105">
        <v>1323</v>
      </c>
      <c r="K22" s="221">
        <f t="shared" si="3"/>
        <v>0.13001179245283018</v>
      </c>
      <c r="L22" s="106">
        <v>1371</v>
      </c>
      <c r="M22" s="220">
        <f t="shared" si="4"/>
        <v>0.13059630405791578</v>
      </c>
      <c r="N22" s="106">
        <v>1342</v>
      </c>
      <c r="O22" s="220">
        <f t="shared" si="5"/>
        <v>0.12982490084163684</v>
      </c>
      <c r="P22" s="105">
        <v>1301</v>
      </c>
      <c r="Q22" s="100">
        <f t="shared" si="6"/>
        <v>0.1278498427672956</v>
      </c>
      <c r="R22" s="103">
        <v>102684</v>
      </c>
      <c r="S22" s="103">
        <v>104788</v>
      </c>
      <c r="T22" s="103">
        <v>88793</v>
      </c>
      <c r="U22" s="223">
        <f t="shared" si="7"/>
        <v>-13891</v>
      </c>
      <c r="V22" s="99">
        <v>85587</v>
      </c>
      <c r="W22" s="106">
        <v>1863</v>
      </c>
      <c r="X22" s="106">
        <v>1343</v>
      </c>
      <c r="Y22" s="109">
        <v>5750</v>
      </c>
      <c r="Z22" s="164">
        <v>31667</v>
      </c>
      <c r="AA22" s="228">
        <v>26410</v>
      </c>
    </row>
    <row r="23" spans="1:27" ht="12.75">
      <c r="A23" s="79" t="s">
        <v>27</v>
      </c>
      <c r="B23" s="103">
        <v>6268</v>
      </c>
      <c r="C23" s="103">
        <v>6283</v>
      </c>
      <c r="D23" s="103">
        <v>6283</v>
      </c>
      <c r="E23" s="99">
        <f t="shared" si="0"/>
        <v>15</v>
      </c>
      <c r="F23" s="106">
        <v>1783</v>
      </c>
      <c r="G23" s="220">
        <f t="shared" si="1"/>
        <v>0.28446075303126994</v>
      </c>
      <c r="H23" s="106">
        <v>1652</v>
      </c>
      <c r="I23" s="220">
        <f t="shared" si="2"/>
        <v>0.2629317205156772</v>
      </c>
      <c r="J23" s="105">
        <v>1664</v>
      </c>
      <c r="K23" s="221">
        <f t="shared" si="3"/>
        <v>0.26484163616106954</v>
      </c>
      <c r="L23" s="106">
        <v>1161</v>
      </c>
      <c r="M23" s="220">
        <f t="shared" si="4"/>
        <v>0.18522654754307594</v>
      </c>
      <c r="N23" s="106">
        <v>1339</v>
      </c>
      <c r="O23" s="220">
        <f t="shared" si="5"/>
        <v>0.21311475409836064</v>
      </c>
      <c r="P23" s="105">
        <v>1409</v>
      </c>
      <c r="Q23" s="100">
        <f t="shared" si="6"/>
        <v>0.22425592869648256</v>
      </c>
      <c r="R23" s="103">
        <v>52968</v>
      </c>
      <c r="S23" s="103">
        <v>55046</v>
      </c>
      <c r="T23" s="103">
        <v>55497</v>
      </c>
      <c r="U23" s="223">
        <f t="shared" si="7"/>
        <v>2529</v>
      </c>
      <c r="V23" s="99">
        <v>42422</v>
      </c>
      <c r="W23" s="106">
        <v>1300</v>
      </c>
      <c r="X23" s="106">
        <v>11775</v>
      </c>
      <c r="Y23" s="229">
        <v>22554</v>
      </c>
      <c r="Z23" s="230">
        <v>24182</v>
      </c>
      <c r="AA23" s="228">
        <v>23857</v>
      </c>
    </row>
    <row r="24" spans="1:27" ht="12.75">
      <c r="A24" s="79" t="s">
        <v>28</v>
      </c>
      <c r="B24" s="105">
        <v>19245</v>
      </c>
      <c r="C24" s="105">
        <v>18502</v>
      </c>
      <c r="D24" s="105">
        <v>17753</v>
      </c>
      <c r="E24" s="99">
        <f t="shared" si="0"/>
        <v>-1492</v>
      </c>
      <c r="F24" s="106">
        <v>3985</v>
      </c>
      <c r="G24" s="220">
        <f t="shared" si="1"/>
        <v>0.20706677058976358</v>
      </c>
      <c r="H24" s="106">
        <v>3876</v>
      </c>
      <c r="I24" s="220">
        <f t="shared" si="2"/>
        <v>0.20949086585234028</v>
      </c>
      <c r="J24" s="105">
        <v>3801</v>
      </c>
      <c r="K24" s="221">
        <f t="shared" si="3"/>
        <v>0.21410465836759984</v>
      </c>
      <c r="L24" s="106">
        <v>2668</v>
      </c>
      <c r="M24" s="220">
        <f t="shared" si="4"/>
        <v>0.138633411275656</v>
      </c>
      <c r="N24" s="106">
        <v>2648</v>
      </c>
      <c r="O24" s="220">
        <f t="shared" si="5"/>
        <v>0.14311966273916332</v>
      </c>
      <c r="P24" s="105">
        <v>2614</v>
      </c>
      <c r="Q24" s="100">
        <f t="shared" si="6"/>
        <v>0.14724271954035936</v>
      </c>
      <c r="R24" s="103">
        <v>160806</v>
      </c>
      <c r="S24" s="103">
        <v>162269</v>
      </c>
      <c r="T24" s="103">
        <v>164013</v>
      </c>
      <c r="U24" s="223">
        <f t="shared" si="7"/>
        <v>3207</v>
      </c>
      <c r="V24" s="99">
        <v>161734</v>
      </c>
      <c r="W24" s="106">
        <v>1585</v>
      </c>
      <c r="X24" s="106">
        <v>694</v>
      </c>
      <c r="Y24" s="229">
        <v>53787</v>
      </c>
      <c r="Z24" s="230">
        <v>52927</v>
      </c>
      <c r="AA24" s="228">
        <v>50156</v>
      </c>
    </row>
    <row r="25" spans="1:27" ht="13.5" customHeight="1">
      <c r="A25" s="79" t="s">
        <v>29</v>
      </c>
      <c r="B25" s="105">
        <v>10002</v>
      </c>
      <c r="C25" s="105">
        <v>10003</v>
      </c>
      <c r="D25" s="105">
        <v>10003</v>
      </c>
      <c r="E25" s="99">
        <f t="shared" si="0"/>
        <v>1</v>
      </c>
      <c r="F25" s="106">
        <v>2305</v>
      </c>
      <c r="G25" s="220">
        <f t="shared" si="1"/>
        <v>0.23045390921815637</v>
      </c>
      <c r="H25" s="106">
        <v>2277</v>
      </c>
      <c r="I25" s="220">
        <f t="shared" si="2"/>
        <v>0.22763171048685393</v>
      </c>
      <c r="J25" s="105">
        <v>2292</v>
      </c>
      <c r="K25" s="221">
        <f t="shared" si="3"/>
        <v>0.22913126062181347</v>
      </c>
      <c r="L25" s="106">
        <v>1946</v>
      </c>
      <c r="M25" s="220">
        <f t="shared" si="4"/>
        <v>0.19456108778244352</v>
      </c>
      <c r="N25" s="106">
        <v>1970</v>
      </c>
      <c r="O25" s="220">
        <f t="shared" si="5"/>
        <v>0.19694091772468258</v>
      </c>
      <c r="P25" s="105">
        <v>1941</v>
      </c>
      <c r="Q25" s="100">
        <f t="shared" si="6"/>
        <v>0.19404178746376088</v>
      </c>
      <c r="R25" s="105">
        <v>84430</v>
      </c>
      <c r="S25" s="105">
        <v>85277</v>
      </c>
      <c r="T25" s="105">
        <v>91142</v>
      </c>
      <c r="U25" s="223">
        <f t="shared" si="7"/>
        <v>6712</v>
      </c>
      <c r="V25" s="99">
        <v>73400</v>
      </c>
      <c r="W25" s="106">
        <v>7342</v>
      </c>
      <c r="X25" s="106">
        <v>10400</v>
      </c>
      <c r="Y25" s="229">
        <v>41113</v>
      </c>
      <c r="Z25" s="230">
        <v>41113</v>
      </c>
      <c r="AA25" s="228">
        <v>39911</v>
      </c>
    </row>
    <row r="26" spans="1:27" ht="12.75">
      <c r="A26" s="79" t="s">
        <v>30</v>
      </c>
      <c r="B26" s="103">
        <v>22286</v>
      </c>
      <c r="C26" s="103">
        <v>22199</v>
      </c>
      <c r="D26" s="103">
        <v>19341</v>
      </c>
      <c r="E26" s="99">
        <f t="shared" si="0"/>
        <v>-2945</v>
      </c>
      <c r="F26" s="106">
        <v>10078</v>
      </c>
      <c r="G26" s="220">
        <f t="shared" si="1"/>
        <v>0.4522121511262676</v>
      </c>
      <c r="H26" s="106">
        <v>8707</v>
      </c>
      <c r="I26" s="220">
        <f t="shared" si="2"/>
        <v>0.3922248749943691</v>
      </c>
      <c r="J26" s="105">
        <v>8040</v>
      </c>
      <c r="K26" s="221">
        <f t="shared" si="3"/>
        <v>0.4156972235148131</v>
      </c>
      <c r="L26" s="106">
        <v>3262</v>
      </c>
      <c r="M26" s="220">
        <f t="shared" si="4"/>
        <v>0.14636991833438032</v>
      </c>
      <c r="N26" s="106">
        <v>3517</v>
      </c>
      <c r="O26" s="220">
        <f t="shared" si="5"/>
        <v>0.15843055993513222</v>
      </c>
      <c r="P26" s="105">
        <v>2882</v>
      </c>
      <c r="Q26" s="100">
        <f t="shared" si="6"/>
        <v>0.1490098753942402</v>
      </c>
      <c r="R26" s="103">
        <v>200179</v>
      </c>
      <c r="S26" s="103">
        <v>199275</v>
      </c>
      <c r="T26" s="103">
        <v>151601</v>
      </c>
      <c r="U26" s="223">
        <f t="shared" si="7"/>
        <v>-48578</v>
      </c>
      <c r="V26" s="99">
        <v>134929</v>
      </c>
      <c r="W26" s="106">
        <v>14156</v>
      </c>
      <c r="X26" s="106">
        <v>2516</v>
      </c>
      <c r="Y26" s="229">
        <v>105508</v>
      </c>
      <c r="Z26" s="230">
        <v>93951</v>
      </c>
      <c r="AA26" s="228">
        <v>67134</v>
      </c>
    </row>
    <row r="27" spans="1:27" ht="12.75">
      <c r="A27" s="79" t="s">
        <v>31</v>
      </c>
      <c r="B27" s="103">
        <v>13510</v>
      </c>
      <c r="C27" s="103">
        <v>13517</v>
      </c>
      <c r="D27" s="103">
        <v>13522</v>
      </c>
      <c r="E27" s="99">
        <f t="shared" si="0"/>
        <v>12</v>
      </c>
      <c r="F27" s="106">
        <v>2674</v>
      </c>
      <c r="G27" s="220">
        <f t="shared" si="1"/>
        <v>0.19792746113989637</v>
      </c>
      <c r="H27" s="106">
        <v>2651</v>
      </c>
      <c r="I27" s="220">
        <f t="shared" si="2"/>
        <v>0.196123400162758</v>
      </c>
      <c r="J27" s="105">
        <v>2626</v>
      </c>
      <c r="K27" s="221">
        <f t="shared" si="3"/>
        <v>0.1942020411181778</v>
      </c>
      <c r="L27" s="106">
        <v>2383</v>
      </c>
      <c r="M27" s="220">
        <f t="shared" si="4"/>
        <v>0.17638786084381938</v>
      </c>
      <c r="N27" s="106">
        <v>2331</v>
      </c>
      <c r="O27" s="220">
        <f t="shared" si="5"/>
        <v>0.17244950802692904</v>
      </c>
      <c r="P27" s="105">
        <v>2311</v>
      </c>
      <c r="Q27" s="100">
        <f t="shared" si="6"/>
        <v>0.17090667061085638</v>
      </c>
      <c r="R27" s="103">
        <v>114795</v>
      </c>
      <c r="S27" s="103">
        <v>115800</v>
      </c>
      <c r="T27" s="103">
        <v>103485</v>
      </c>
      <c r="U27" s="223">
        <f t="shared" si="7"/>
        <v>-11310</v>
      </c>
      <c r="V27" s="99">
        <v>98047</v>
      </c>
      <c r="W27" s="106">
        <v>1344</v>
      </c>
      <c r="X27" s="106">
        <v>4094</v>
      </c>
      <c r="Y27" s="229">
        <v>48154</v>
      </c>
      <c r="Z27" s="230">
        <v>49473</v>
      </c>
      <c r="AA27" s="228">
        <v>41862</v>
      </c>
    </row>
    <row r="28" spans="1:27" ht="12.75">
      <c r="A28" s="79" t="s">
        <v>32</v>
      </c>
      <c r="B28" s="120">
        <v>4816</v>
      </c>
      <c r="C28" s="120">
        <v>4857</v>
      </c>
      <c r="D28" s="120">
        <v>4848</v>
      </c>
      <c r="E28" s="99">
        <f t="shared" si="0"/>
        <v>32</v>
      </c>
      <c r="F28" s="106">
        <v>1396</v>
      </c>
      <c r="G28" s="220">
        <f t="shared" si="1"/>
        <v>0.2898671096345515</v>
      </c>
      <c r="H28" s="106">
        <v>1418</v>
      </c>
      <c r="I28" s="220">
        <f t="shared" si="2"/>
        <v>0.2919497632283303</v>
      </c>
      <c r="J28" s="105">
        <v>1417</v>
      </c>
      <c r="K28" s="221">
        <f t="shared" si="3"/>
        <v>0.2922854785478548</v>
      </c>
      <c r="L28" s="106">
        <v>1179</v>
      </c>
      <c r="M28" s="220">
        <f t="shared" si="4"/>
        <v>0.24480897009966776</v>
      </c>
      <c r="N28" s="106">
        <v>1201</v>
      </c>
      <c r="O28" s="220">
        <f t="shared" si="5"/>
        <v>0.24727197858760552</v>
      </c>
      <c r="P28" s="105">
        <v>1186</v>
      </c>
      <c r="Q28" s="100">
        <f t="shared" si="6"/>
        <v>0.24463696369636964</v>
      </c>
      <c r="R28" s="103">
        <v>45315</v>
      </c>
      <c r="S28" s="103">
        <v>45644</v>
      </c>
      <c r="T28" s="103">
        <v>35676</v>
      </c>
      <c r="U28" s="223">
        <f t="shared" si="7"/>
        <v>-9639</v>
      </c>
      <c r="V28" s="99">
        <v>30488</v>
      </c>
      <c r="W28" s="106">
        <v>595</v>
      </c>
      <c r="X28" s="106">
        <v>4593</v>
      </c>
      <c r="Y28" s="229">
        <v>17457</v>
      </c>
      <c r="Z28" s="230">
        <v>17360</v>
      </c>
      <c r="AA28" s="228">
        <v>15100</v>
      </c>
    </row>
    <row r="29" spans="1:27" ht="12.75">
      <c r="A29" s="79" t="s">
        <v>33</v>
      </c>
      <c r="B29" s="103">
        <v>6849</v>
      </c>
      <c r="C29" s="103">
        <v>6904</v>
      </c>
      <c r="D29" s="103">
        <v>6896</v>
      </c>
      <c r="E29" s="99">
        <f t="shared" si="0"/>
        <v>47</v>
      </c>
      <c r="F29" s="106">
        <v>1486</v>
      </c>
      <c r="G29" s="220">
        <f t="shared" si="1"/>
        <v>0.21696598043510001</v>
      </c>
      <c r="H29" s="106">
        <v>1507</v>
      </c>
      <c r="I29" s="220">
        <f t="shared" si="2"/>
        <v>0.218279258400927</v>
      </c>
      <c r="J29" s="105">
        <v>1434</v>
      </c>
      <c r="K29" s="221">
        <f t="shared" si="3"/>
        <v>0.20794663573085848</v>
      </c>
      <c r="L29" s="106">
        <v>1404</v>
      </c>
      <c r="M29" s="220">
        <f t="shared" si="4"/>
        <v>0.2049934296977661</v>
      </c>
      <c r="N29" s="106">
        <v>1435</v>
      </c>
      <c r="O29" s="220">
        <f t="shared" si="5"/>
        <v>0.2078505214368482</v>
      </c>
      <c r="P29" s="105">
        <v>1235</v>
      </c>
      <c r="Q29" s="100">
        <f t="shared" si="6"/>
        <v>0.1790893271461717</v>
      </c>
      <c r="R29" s="103">
        <v>50953</v>
      </c>
      <c r="S29" s="103">
        <v>53115</v>
      </c>
      <c r="T29" s="103">
        <v>55911</v>
      </c>
      <c r="U29" s="223">
        <f t="shared" si="7"/>
        <v>4958</v>
      </c>
      <c r="V29" s="99">
        <v>50371</v>
      </c>
      <c r="W29" s="106">
        <v>1651</v>
      </c>
      <c r="X29" s="106">
        <v>3889</v>
      </c>
      <c r="Y29" s="229">
        <v>19839</v>
      </c>
      <c r="Z29" s="230">
        <v>20456</v>
      </c>
      <c r="AA29" s="228">
        <v>20385</v>
      </c>
    </row>
    <row r="30" spans="1:27" ht="16.5" customHeight="1">
      <c r="A30" s="65" t="s">
        <v>34</v>
      </c>
      <c r="B30" s="134">
        <f>SUM(B7:B29)</f>
        <v>297320</v>
      </c>
      <c r="C30" s="134">
        <f>SUM(C7:C29)</f>
        <v>295841</v>
      </c>
      <c r="D30" s="134">
        <f>SUM(D7:D29)</f>
        <v>283515</v>
      </c>
      <c r="E30" s="140">
        <f t="shared" si="0"/>
        <v>-13805</v>
      </c>
      <c r="F30" s="140">
        <f>SUM(F7:F29)</f>
        <v>72200</v>
      </c>
      <c r="G30" s="138">
        <f t="shared" si="1"/>
        <v>0.24283600161442218</v>
      </c>
      <c r="H30" s="140">
        <f>SUM(H7:H29)</f>
        <v>71725</v>
      </c>
      <c r="I30" s="138">
        <f t="shared" si="2"/>
        <v>0.24244442115866294</v>
      </c>
      <c r="J30" s="137">
        <f>SUM(J7:J29)</f>
        <v>68820</v>
      </c>
      <c r="K30" s="138">
        <f t="shared" si="3"/>
        <v>0.24273847944553198</v>
      </c>
      <c r="L30" s="140">
        <f>SUM(L7:L29)</f>
        <v>51211</v>
      </c>
      <c r="M30" s="138">
        <f t="shared" si="4"/>
        <v>0.17224202879052872</v>
      </c>
      <c r="N30" s="140">
        <f>SUM(N7:N29)</f>
        <v>50945</v>
      </c>
      <c r="O30" s="138">
        <f t="shared" si="5"/>
        <v>0.17220398795298827</v>
      </c>
      <c r="P30" s="137">
        <f>SUM(P7:P29)</f>
        <v>48080</v>
      </c>
      <c r="Q30" s="138">
        <f t="shared" si="6"/>
        <v>0.16958538348940974</v>
      </c>
      <c r="R30" s="134">
        <f>SUM(R7:R29)</f>
        <v>2644963</v>
      </c>
      <c r="S30" s="134">
        <f>SUM(S7:S29)</f>
        <v>2682646</v>
      </c>
      <c r="T30" s="134">
        <f>SUM(T7:T29)</f>
        <v>2337109</v>
      </c>
      <c r="U30" s="233">
        <f t="shared" si="7"/>
        <v>-307854</v>
      </c>
      <c r="V30" s="140">
        <f aca="true" t="shared" si="8" ref="V30:AA30">SUM(V7:V29)</f>
        <v>2100433</v>
      </c>
      <c r="W30" s="140">
        <f t="shared" si="8"/>
        <v>70692</v>
      </c>
      <c r="X30" s="140">
        <f t="shared" si="8"/>
        <v>165984</v>
      </c>
      <c r="Y30" s="185">
        <f t="shared" si="8"/>
        <v>952796</v>
      </c>
      <c r="Z30" s="234">
        <f t="shared" si="8"/>
        <v>1058403</v>
      </c>
      <c r="AA30" s="185">
        <f t="shared" si="8"/>
        <v>920989</v>
      </c>
    </row>
    <row r="31" spans="1:27" ht="16.5" customHeight="1">
      <c r="A31" s="55" t="s">
        <v>35</v>
      </c>
      <c r="B31" s="11"/>
      <c r="C31" s="11"/>
      <c r="D31" s="11"/>
      <c r="E31" s="152"/>
      <c r="F31" s="152"/>
      <c r="G31" s="153"/>
      <c r="H31" s="152"/>
      <c r="I31" s="153"/>
      <c r="J31" s="154"/>
      <c r="K31" s="91"/>
      <c r="L31" s="152"/>
      <c r="M31" s="153"/>
      <c r="N31" s="152"/>
      <c r="O31" s="153"/>
      <c r="P31" s="154"/>
      <c r="Q31" s="153"/>
      <c r="R31" s="11"/>
      <c r="S31" s="11"/>
      <c r="T31" s="11"/>
      <c r="U31" s="152"/>
      <c r="V31" s="152"/>
      <c r="W31" s="152"/>
      <c r="X31" s="152"/>
      <c r="Y31" s="218"/>
      <c r="Z31" s="218"/>
      <c r="AA31" s="235"/>
    </row>
    <row r="32" spans="1:27" ht="12.75">
      <c r="A32" s="79" t="s">
        <v>36</v>
      </c>
      <c r="B32" s="103">
        <v>3230</v>
      </c>
      <c r="C32" s="103">
        <v>3242</v>
      </c>
      <c r="D32" s="103">
        <v>3235</v>
      </c>
      <c r="E32" s="99">
        <f aca="true" t="shared" si="9" ref="E32:E40">D32-B32</f>
        <v>5</v>
      </c>
      <c r="F32" s="106">
        <v>1269</v>
      </c>
      <c r="G32" s="220">
        <f aca="true" t="shared" si="10" ref="G32:G40">F32/B32</f>
        <v>0.3928792569659443</v>
      </c>
      <c r="H32" s="106">
        <v>1093</v>
      </c>
      <c r="I32" s="220">
        <f aca="true" t="shared" si="11" ref="I32:I40">H32/C32</f>
        <v>0.33713756940160394</v>
      </c>
      <c r="J32" s="105">
        <v>915</v>
      </c>
      <c r="K32" s="221">
        <f aca="true" t="shared" si="12" ref="K32:K40">J32/D32</f>
        <v>0.2828438948995363</v>
      </c>
      <c r="L32" s="106">
        <v>910</v>
      </c>
      <c r="M32" s="220">
        <f aca="true" t="shared" si="13" ref="M32:M40">L32/B32</f>
        <v>0.28173374613003094</v>
      </c>
      <c r="N32" s="106">
        <v>1038</v>
      </c>
      <c r="O32" s="220">
        <f aca="true" t="shared" si="14" ref="O32:O40">N32/C32</f>
        <v>0.32017273288093767</v>
      </c>
      <c r="P32" s="105">
        <v>776</v>
      </c>
      <c r="Q32" s="100">
        <f aca="true" t="shared" si="15" ref="Q32:Q40">P32/D32</f>
        <v>0.23987635239567234</v>
      </c>
      <c r="R32" s="103">
        <v>21045</v>
      </c>
      <c r="S32" s="103">
        <v>21465</v>
      </c>
      <c r="T32" s="103">
        <v>23253</v>
      </c>
      <c r="U32" s="223">
        <f aca="true" t="shared" si="16" ref="U32:U40">T32-R32</f>
        <v>2208</v>
      </c>
      <c r="V32" s="99">
        <v>22013</v>
      </c>
      <c r="W32" s="106">
        <v>1240</v>
      </c>
      <c r="X32" s="106">
        <v>0</v>
      </c>
      <c r="Y32" s="229">
        <v>8829</v>
      </c>
      <c r="Z32" s="230">
        <v>9475</v>
      </c>
      <c r="AA32" s="228">
        <v>6226</v>
      </c>
    </row>
    <row r="33" spans="1:27" ht="12.75">
      <c r="A33" s="79" t="s">
        <v>37</v>
      </c>
      <c r="B33" s="103">
        <v>12479</v>
      </c>
      <c r="C33" s="103">
        <v>12480</v>
      </c>
      <c r="D33" s="103">
        <v>12271</v>
      </c>
      <c r="E33" s="99">
        <f t="shared" si="9"/>
        <v>-208</v>
      </c>
      <c r="F33" s="106">
        <v>3019</v>
      </c>
      <c r="G33" s="220">
        <f t="shared" si="10"/>
        <v>0.24192643641317413</v>
      </c>
      <c r="H33" s="106">
        <v>3122</v>
      </c>
      <c r="I33" s="220">
        <f t="shared" si="11"/>
        <v>0.2501602564102564</v>
      </c>
      <c r="J33" s="105">
        <v>2962</v>
      </c>
      <c r="K33" s="221">
        <f t="shared" si="12"/>
        <v>0.24138212044658136</v>
      </c>
      <c r="L33" s="106">
        <v>3435</v>
      </c>
      <c r="M33" s="220">
        <f t="shared" si="13"/>
        <v>0.2752624409007132</v>
      </c>
      <c r="N33" s="106">
        <v>3304</v>
      </c>
      <c r="O33" s="220">
        <f t="shared" si="14"/>
        <v>0.26474358974358975</v>
      </c>
      <c r="P33" s="105">
        <v>3020</v>
      </c>
      <c r="Q33" s="100">
        <f t="shared" si="15"/>
        <v>0.2461087115964469</v>
      </c>
      <c r="R33" s="105">
        <v>86050</v>
      </c>
      <c r="S33" s="105">
        <v>86052</v>
      </c>
      <c r="T33" s="105">
        <v>101862</v>
      </c>
      <c r="U33" s="223">
        <f t="shared" si="16"/>
        <v>15812</v>
      </c>
      <c r="V33" s="99">
        <v>55759</v>
      </c>
      <c r="W33" s="106">
        <v>43778</v>
      </c>
      <c r="X33" s="106">
        <v>2325</v>
      </c>
      <c r="Y33" s="229">
        <v>33775</v>
      </c>
      <c r="Z33" s="230">
        <v>33778</v>
      </c>
      <c r="AA33" s="228">
        <v>21211</v>
      </c>
    </row>
    <row r="34" spans="1:27" ht="12.75">
      <c r="A34" s="79" t="s">
        <v>38</v>
      </c>
      <c r="B34" s="103">
        <v>45230</v>
      </c>
      <c r="C34" s="103">
        <v>45314</v>
      </c>
      <c r="D34" s="103">
        <v>43902</v>
      </c>
      <c r="E34" s="99">
        <f t="shared" si="9"/>
        <v>-1328</v>
      </c>
      <c r="F34" s="106">
        <v>18234</v>
      </c>
      <c r="G34" s="220">
        <f t="shared" si="10"/>
        <v>0.4031395091753261</v>
      </c>
      <c r="H34" s="106">
        <v>17489</v>
      </c>
      <c r="I34" s="220">
        <f t="shared" si="11"/>
        <v>0.3859513616100984</v>
      </c>
      <c r="J34" s="105">
        <v>16567</v>
      </c>
      <c r="K34" s="221">
        <f t="shared" si="12"/>
        <v>0.3773632180766252</v>
      </c>
      <c r="L34" s="99">
        <v>9019</v>
      </c>
      <c r="M34" s="220">
        <f t="shared" si="13"/>
        <v>0.19940305107229714</v>
      </c>
      <c r="N34" s="99">
        <v>9291</v>
      </c>
      <c r="O34" s="220">
        <f t="shared" si="14"/>
        <v>0.20503597122302158</v>
      </c>
      <c r="P34" s="105">
        <v>9085</v>
      </c>
      <c r="Q34" s="100">
        <f t="shared" si="15"/>
        <v>0.20693818049291604</v>
      </c>
      <c r="R34" s="103">
        <v>310587</v>
      </c>
      <c r="S34" s="103">
        <v>308210</v>
      </c>
      <c r="T34" s="103">
        <v>372934</v>
      </c>
      <c r="U34" s="223">
        <f t="shared" si="16"/>
        <v>62347</v>
      </c>
      <c r="V34" s="99">
        <v>295199</v>
      </c>
      <c r="W34" s="106">
        <v>76999</v>
      </c>
      <c r="X34" s="106">
        <v>736</v>
      </c>
      <c r="Y34" s="229">
        <v>140712</v>
      </c>
      <c r="Z34" s="230">
        <v>140916</v>
      </c>
      <c r="AA34" s="228">
        <v>138819</v>
      </c>
    </row>
    <row r="35" spans="1:27" ht="12.75">
      <c r="A35" s="79" t="s">
        <v>39</v>
      </c>
      <c r="B35" s="103">
        <v>21170</v>
      </c>
      <c r="C35" s="103">
        <v>19122</v>
      </c>
      <c r="D35" s="103">
        <v>17018</v>
      </c>
      <c r="E35" s="99">
        <f t="shared" si="9"/>
        <v>-4152</v>
      </c>
      <c r="F35" s="106">
        <v>5878</v>
      </c>
      <c r="G35" s="220">
        <f t="shared" si="10"/>
        <v>0.2776570618800189</v>
      </c>
      <c r="H35" s="106">
        <v>5729</v>
      </c>
      <c r="I35" s="220">
        <f t="shared" si="11"/>
        <v>0.299602552034306</v>
      </c>
      <c r="J35" s="105">
        <v>5462</v>
      </c>
      <c r="K35" s="221">
        <f t="shared" si="12"/>
        <v>0.32095428369961215</v>
      </c>
      <c r="L35" s="106">
        <v>5459</v>
      </c>
      <c r="M35" s="220">
        <f t="shared" si="13"/>
        <v>0.25786490316485594</v>
      </c>
      <c r="N35" s="106">
        <v>4333</v>
      </c>
      <c r="O35" s="220">
        <f t="shared" si="14"/>
        <v>0.22659763623051982</v>
      </c>
      <c r="P35" s="105">
        <v>3376</v>
      </c>
      <c r="Q35" s="100">
        <f t="shared" si="15"/>
        <v>0.1983781878011517</v>
      </c>
      <c r="R35" s="103">
        <v>169056</v>
      </c>
      <c r="S35" s="103">
        <v>170744</v>
      </c>
      <c r="T35" s="103">
        <v>126605</v>
      </c>
      <c r="U35" s="223">
        <f t="shared" si="16"/>
        <v>-42451</v>
      </c>
      <c r="V35" s="99">
        <v>123938</v>
      </c>
      <c r="W35" s="106">
        <v>1961</v>
      </c>
      <c r="X35" s="106">
        <v>706</v>
      </c>
      <c r="Y35" s="229">
        <v>5459</v>
      </c>
      <c r="Z35" s="230">
        <v>77350</v>
      </c>
      <c r="AA35" s="228">
        <v>57352</v>
      </c>
    </row>
    <row r="36" spans="1:27" ht="12.75">
      <c r="A36" s="79" t="s">
        <v>40</v>
      </c>
      <c r="B36" s="103">
        <v>12965</v>
      </c>
      <c r="C36" s="103">
        <v>12970</v>
      </c>
      <c r="D36" s="103">
        <v>11151</v>
      </c>
      <c r="E36" s="99">
        <f t="shared" si="9"/>
        <v>-1814</v>
      </c>
      <c r="F36" s="106">
        <v>5304</v>
      </c>
      <c r="G36" s="220">
        <f t="shared" si="10"/>
        <v>0.40910142691862705</v>
      </c>
      <c r="H36" s="106">
        <v>5297</v>
      </c>
      <c r="I36" s="220">
        <f t="shared" si="11"/>
        <v>0.4084040092521203</v>
      </c>
      <c r="J36" s="105">
        <v>4836</v>
      </c>
      <c r="K36" s="221">
        <f t="shared" si="12"/>
        <v>0.43368307775087434</v>
      </c>
      <c r="L36" s="106">
        <v>2161</v>
      </c>
      <c r="M36" s="220">
        <f t="shared" si="13"/>
        <v>0.1666795217894331</v>
      </c>
      <c r="N36" s="106">
        <v>2342</v>
      </c>
      <c r="O36" s="220">
        <f t="shared" si="14"/>
        <v>0.18057054741711642</v>
      </c>
      <c r="P36" s="105">
        <v>1981</v>
      </c>
      <c r="Q36" s="100">
        <f t="shared" si="15"/>
        <v>0.17765222849968612</v>
      </c>
      <c r="R36" s="103">
        <v>94064</v>
      </c>
      <c r="S36" s="103">
        <v>94184</v>
      </c>
      <c r="T36" s="103">
        <v>58358</v>
      </c>
      <c r="U36" s="223">
        <f t="shared" si="16"/>
        <v>-35706</v>
      </c>
      <c r="V36" s="99">
        <v>55020</v>
      </c>
      <c r="W36" s="106">
        <v>2570</v>
      </c>
      <c r="X36" s="106">
        <v>768</v>
      </c>
      <c r="Y36" s="229">
        <v>43689</v>
      </c>
      <c r="Z36" s="230">
        <v>43427</v>
      </c>
      <c r="AA36" s="228">
        <v>27126</v>
      </c>
    </row>
    <row r="37" spans="1:27" ht="12.75">
      <c r="A37" s="79" t="s">
        <v>41</v>
      </c>
      <c r="B37" s="103">
        <v>61328</v>
      </c>
      <c r="C37" s="103">
        <v>61694</v>
      </c>
      <c r="D37" s="103">
        <v>54224</v>
      </c>
      <c r="E37" s="99">
        <f t="shared" si="9"/>
        <v>-7104</v>
      </c>
      <c r="F37" s="99">
        <v>22070</v>
      </c>
      <c r="G37" s="220">
        <f t="shared" si="10"/>
        <v>0.35986824941299245</v>
      </c>
      <c r="H37" s="99">
        <v>22173</v>
      </c>
      <c r="I37" s="220">
        <f t="shared" si="11"/>
        <v>0.35940285927318705</v>
      </c>
      <c r="J37" s="105">
        <v>19518</v>
      </c>
      <c r="K37" s="221">
        <f t="shared" si="12"/>
        <v>0.3599513130717026</v>
      </c>
      <c r="L37" s="99">
        <v>13573</v>
      </c>
      <c r="M37" s="220">
        <f t="shared" si="13"/>
        <v>0.2213181581007044</v>
      </c>
      <c r="N37" s="99">
        <v>13768</v>
      </c>
      <c r="O37" s="220">
        <f t="shared" si="14"/>
        <v>0.22316594806626253</v>
      </c>
      <c r="P37" s="105">
        <v>10997</v>
      </c>
      <c r="Q37" s="100">
        <f t="shared" si="15"/>
        <v>0.20280687518442017</v>
      </c>
      <c r="R37" s="103">
        <v>413942</v>
      </c>
      <c r="S37" s="103">
        <v>419065</v>
      </c>
      <c r="T37" s="103">
        <v>366008</v>
      </c>
      <c r="U37" s="223">
        <f t="shared" si="16"/>
        <v>-47934</v>
      </c>
      <c r="V37" s="99">
        <v>324771</v>
      </c>
      <c r="W37" s="106">
        <v>19294</v>
      </c>
      <c r="X37" s="106">
        <v>21943</v>
      </c>
      <c r="Y37" s="229">
        <v>160652</v>
      </c>
      <c r="Z37" s="230">
        <v>160970</v>
      </c>
      <c r="AA37" s="228">
        <v>125991</v>
      </c>
    </row>
    <row r="38" spans="1:27" ht="12.75">
      <c r="A38" s="79" t="s">
        <v>42</v>
      </c>
      <c r="B38" s="103">
        <v>11630</v>
      </c>
      <c r="C38" s="103">
        <v>11670</v>
      </c>
      <c r="D38" s="103">
        <v>11712</v>
      </c>
      <c r="E38" s="99">
        <f t="shared" si="9"/>
        <v>82</v>
      </c>
      <c r="F38" s="106">
        <v>5963</v>
      </c>
      <c r="G38" s="220">
        <f t="shared" si="10"/>
        <v>0.512725709372313</v>
      </c>
      <c r="H38" s="106">
        <v>5970</v>
      </c>
      <c r="I38" s="220">
        <f t="shared" si="11"/>
        <v>0.5115681233933161</v>
      </c>
      <c r="J38" s="105">
        <v>5970</v>
      </c>
      <c r="K38" s="221">
        <f t="shared" si="12"/>
        <v>0.5097336065573771</v>
      </c>
      <c r="L38" s="106">
        <v>1508</v>
      </c>
      <c r="M38" s="220">
        <f t="shared" si="13"/>
        <v>0.129664660361135</v>
      </c>
      <c r="N38" s="106">
        <v>1519</v>
      </c>
      <c r="O38" s="220">
        <f t="shared" si="14"/>
        <v>0.13016281062553556</v>
      </c>
      <c r="P38" s="105">
        <v>1519</v>
      </c>
      <c r="Q38" s="100">
        <f t="shared" si="15"/>
        <v>0.1296960382513661</v>
      </c>
      <c r="R38" s="103">
        <v>104670</v>
      </c>
      <c r="S38" s="103">
        <v>105644</v>
      </c>
      <c r="T38" s="103">
        <v>111290</v>
      </c>
      <c r="U38" s="223">
        <f t="shared" si="16"/>
        <v>6620</v>
      </c>
      <c r="V38" s="99">
        <v>71728</v>
      </c>
      <c r="W38" s="106">
        <v>2717</v>
      </c>
      <c r="X38" s="106">
        <v>36845</v>
      </c>
      <c r="Y38" s="229">
        <v>48339</v>
      </c>
      <c r="Z38" s="230">
        <v>48357</v>
      </c>
      <c r="AA38" s="228">
        <v>49551</v>
      </c>
    </row>
    <row r="39" spans="1:27" s="236" customFormat="1" ht="16.5" customHeight="1">
      <c r="A39" s="65" t="s">
        <v>43</v>
      </c>
      <c r="B39" s="134">
        <f>SUM(B32:B38)</f>
        <v>168032</v>
      </c>
      <c r="C39" s="134">
        <f>SUM(C32:C38)</f>
        <v>166492</v>
      </c>
      <c r="D39" s="134">
        <f>SUM(D32:D38)</f>
        <v>153513</v>
      </c>
      <c r="E39" s="140">
        <f t="shared" si="9"/>
        <v>-14519</v>
      </c>
      <c r="F39" s="140">
        <f>SUM(F32:F38)</f>
        <v>61737</v>
      </c>
      <c r="G39" s="138">
        <f t="shared" si="10"/>
        <v>0.36741215958864976</v>
      </c>
      <c r="H39" s="140">
        <f>SUM(H32:H38)</f>
        <v>60873</v>
      </c>
      <c r="I39" s="138">
        <f t="shared" si="11"/>
        <v>0.3656211709871946</v>
      </c>
      <c r="J39" s="137">
        <f>SUM(J32:J38)</f>
        <v>56230</v>
      </c>
      <c r="K39" s="138">
        <f t="shared" si="12"/>
        <v>0.3662881970908001</v>
      </c>
      <c r="L39" s="140">
        <f>SUM(L32:L38)</f>
        <v>36065</v>
      </c>
      <c r="M39" s="138">
        <f t="shared" si="13"/>
        <v>0.2146317368120358</v>
      </c>
      <c r="N39" s="140">
        <f>SUM(N32:N38)</f>
        <v>35595</v>
      </c>
      <c r="O39" s="138">
        <f t="shared" si="14"/>
        <v>0.21379405617086708</v>
      </c>
      <c r="P39" s="137">
        <f>SUM(P32:P38)</f>
        <v>30754</v>
      </c>
      <c r="Q39" s="138">
        <f t="shared" si="15"/>
        <v>0.2003348250636754</v>
      </c>
      <c r="R39" s="134">
        <f>SUM(R32:R38)</f>
        <v>1199414</v>
      </c>
      <c r="S39" s="134">
        <f>SUM(S32:S38)</f>
        <v>1205364</v>
      </c>
      <c r="T39" s="134">
        <f>SUM(T32:T38)</f>
        <v>1160310</v>
      </c>
      <c r="U39" s="233">
        <f t="shared" si="16"/>
        <v>-39104</v>
      </c>
      <c r="V39" s="140">
        <f aca="true" t="shared" si="17" ref="V39:AA39">SUM(V32:V38)</f>
        <v>948428</v>
      </c>
      <c r="W39" s="140">
        <f t="shared" si="17"/>
        <v>148559</v>
      </c>
      <c r="X39" s="140">
        <f t="shared" si="17"/>
        <v>63323</v>
      </c>
      <c r="Y39" s="185">
        <f t="shared" si="17"/>
        <v>441455</v>
      </c>
      <c r="Z39" s="234">
        <f t="shared" si="17"/>
        <v>514273</v>
      </c>
      <c r="AA39" s="185">
        <f t="shared" si="17"/>
        <v>426276</v>
      </c>
    </row>
    <row r="40" spans="1:27" ht="12.75">
      <c r="A40" s="65" t="s">
        <v>44</v>
      </c>
      <c r="B40" s="134">
        <v>465352</v>
      </c>
      <c r="C40" s="134">
        <f>C30+C39</f>
        <v>462333</v>
      </c>
      <c r="D40" s="134">
        <v>437028</v>
      </c>
      <c r="E40" s="140">
        <f t="shared" si="9"/>
        <v>-28324</v>
      </c>
      <c r="F40" s="140">
        <f>F30+F39</f>
        <v>133937</v>
      </c>
      <c r="G40" s="138">
        <f t="shared" si="10"/>
        <v>0.28781868349120665</v>
      </c>
      <c r="H40" s="134">
        <f>H30+H39</f>
        <v>132598</v>
      </c>
      <c r="I40" s="138">
        <f t="shared" si="11"/>
        <v>0.2868019371318941</v>
      </c>
      <c r="J40" s="137">
        <v>125050</v>
      </c>
      <c r="K40" s="138">
        <f t="shared" si="12"/>
        <v>0.28613727266902805</v>
      </c>
      <c r="L40" s="140">
        <v>87276</v>
      </c>
      <c r="M40" s="138">
        <f t="shared" si="13"/>
        <v>0.18754835049596863</v>
      </c>
      <c r="N40" s="134">
        <f>N30+N39</f>
        <v>86540</v>
      </c>
      <c r="O40" s="138">
        <f t="shared" si="14"/>
        <v>0.18718110106784505</v>
      </c>
      <c r="P40" s="137">
        <v>78834</v>
      </c>
      <c r="Q40" s="138">
        <f t="shared" si="15"/>
        <v>0.18038661138416762</v>
      </c>
      <c r="R40" s="134">
        <v>3844377</v>
      </c>
      <c r="S40" s="134">
        <f>S30+S39</f>
        <v>3888010</v>
      </c>
      <c r="T40" s="134">
        <f>T30+T39</f>
        <v>3497419</v>
      </c>
      <c r="U40" s="233">
        <f t="shared" si="16"/>
        <v>-346958</v>
      </c>
      <c r="V40" s="134">
        <f>V30+V39</f>
        <v>3048861</v>
      </c>
      <c r="W40" s="134">
        <v>219251</v>
      </c>
      <c r="X40" s="134">
        <v>229307</v>
      </c>
      <c r="Y40" s="185">
        <v>1394251</v>
      </c>
      <c r="Z40" s="133">
        <f>Z30+Z39</f>
        <v>1572676</v>
      </c>
      <c r="AA40" s="185">
        <v>1347265</v>
      </c>
    </row>
    <row r="41" spans="1:27" ht="22.5" customHeight="1">
      <c r="A41" s="47" t="s">
        <v>45</v>
      </c>
      <c r="B41" s="173"/>
      <c r="C41" s="173"/>
      <c r="D41" s="173"/>
      <c r="E41" s="152"/>
      <c r="F41" s="173"/>
      <c r="G41" s="153"/>
      <c r="H41" s="173"/>
      <c r="I41" s="173"/>
      <c r="J41" s="173"/>
      <c r="K41" s="173"/>
      <c r="L41" s="173"/>
      <c r="M41" s="153"/>
      <c r="N41" s="173"/>
      <c r="O41" s="153"/>
      <c r="P41" s="173"/>
      <c r="Q41" s="153"/>
      <c r="R41" s="173"/>
      <c r="S41" s="173"/>
      <c r="T41" s="173"/>
      <c r="U41" s="152"/>
      <c r="V41" s="173"/>
      <c r="W41" s="173"/>
      <c r="X41" s="173"/>
      <c r="Y41" s="173"/>
      <c r="Z41" s="173"/>
      <c r="AA41" s="174"/>
    </row>
    <row r="42" spans="1:27" ht="17.25" customHeight="1">
      <c r="A42" s="50" t="s">
        <v>46</v>
      </c>
      <c r="B42" s="237">
        <v>41531</v>
      </c>
      <c r="C42" s="237">
        <v>42237</v>
      </c>
      <c r="D42" s="237">
        <v>41988</v>
      </c>
      <c r="E42" s="99">
        <f>D42-B42</f>
        <v>457</v>
      </c>
      <c r="F42" s="106">
        <v>0</v>
      </c>
      <c r="G42" s="220">
        <f>F42/B42</f>
        <v>0</v>
      </c>
      <c r="H42" s="106">
        <v>0</v>
      </c>
      <c r="I42" s="220">
        <f>H42/C42</f>
        <v>0</v>
      </c>
      <c r="J42" s="105">
        <v>0</v>
      </c>
      <c r="K42" s="238">
        <f>J42/D42</f>
        <v>0</v>
      </c>
      <c r="L42" s="106">
        <v>19623</v>
      </c>
      <c r="M42" s="220">
        <f>L42/B42</f>
        <v>0.47249042883629094</v>
      </c>
      <c r="N42" s="106">
        <v>20187</v>
      </c>
      <c r="O42" s="220">
        <f>N42/C42</f>
        <v>0.4779458768378436</v>
      </c>
      <c r="P42" s="105">
        <v>20418</v>
      </c>
      <c r="Q42" s="100">
        <f>P42/D42</f>
        <v>0.48628179479851386</v>
      </c>
      <c r="R42" s="239">
        <v>272261</v>
      </c>
      <c r="S42" s="239">
        <v>274356</v>
      </c>
      <c r="T42" s="239">
        <v>451077</v>
      </c>
      <c r="U42" s="223">
        <f>T42-R42</f>
        <v>178816</v>
      </c>
      <c r="V42" s="240">
        <v>261937</v>
      </c>
      <c r="W42" s="240">
        <v>186165</v>
      </c>
      <c r="X42" s="240">
        <v>2975</v>
      </c>
      <c r="Y42" s="109">
        <v>0</v>
      </c>
      <c r="Z42" s="164">
        <v>0</v>
      </c>
      <c r="AA42" s="228">
        <v>0</v>
      </c>
    </row>
    <row r="43" spans="1:27" ht="12.75">
      <c r="A43" s="50" t="s">
        <v>47</v>
      </c>
      <c r="B43" s="237">
        <v>15230</v>
      </c>
      <c r="C43" s="237">
        <v>15260</v>
      </c>
      <c r="D43" s="237">
        <v>15280</v>
      </c>
      <c r="E43" s="99">
        <f>D43-B43</f>
        <v>50</v>
      </c>
      <c r="F43" s="106">
        <v>12637</v>
      </c>
      <c r="G43" s="220">
        <f>F43/B43</f>
        <v>0.8297439264609324</v>
      </c>
      <c r="H43" s="106">
        <v>12563</v>
      </c>
      <c r="I43" s="220">
        <f>H43/C43</f>
        <v>0.8232634338138926</v>
      </c>
      <c r="J43" s="105">
        <v>12756</v>
      </c>
      <c r="K43" s="238">
        <f>J43/D43</f>
        <v>0.8348167539267015</v>
      </c>
      <c r="L43" s="106">
        <v>1990</v>
      </c>
      <c r="M43" s="220">
        <f>L43/B43</f>
        <v>0.13066316480630336</v>
      </c>
      <c r="N43" s="106">
        <v>2056</v>
      </c>
      <c r="O43" s="220">
        <f>N43/C43</f>
        <v>0.1347313237221494</v>
      </c>
      <c r="P43" s="105">
        <v>1403</v>
      </c>
      <c r="Q43" s="100">
        <f>P43/D43</f>
        <v>0.09181937172774869</v>
      </c>
      <c r="R43" s="239">
        <v>115984</v>
      </c>
      <c r="S43" s="239">
        <v>116911</v>
      </c>
      <c r="T43" s="239">
        <v>205395</v>
      </c>
      <c r="U43" s="223">
        <f>T43-R43</f>
        <v>89411</v>
      </c>
      <c r="V43" s="240">
        <v>118543</v>
      </c>
      <c r="W43" s="240">
        <v>85243</v>
      </c>
      <c r="X43" s="240">
        <v>1609</v>
      </c>
      <c r="Y43" s="109">
        <v>99988</v>
      </c>
      <c r="Z43" s="164">
        <v>99823</v>
      </c>
      <c r="AA43" s="228">
        <v>102788</v>
      </c>
    </row>
    <row r="44" spans="1:27" ht="12.75">
      <c r="A44" s="50" t="s">
        <v>48</v>
      </c>
      <c r="B44" s="237">
        <v>2102</v>
      </c>
      <c r="C44" s="237">
        <v>2101</v>
      </c>
      <c r="D44" s="237">
        <v>2100</v>
      </c>
      <c r="E44" s="99">
        <f>D44-B44</f>
        <v>-2</v>
      </c>
      <c r="F44" s="106">
        <v>73</v>
      </c>
      <c r="G44" s="220">
        <f>F44/B44</f>
        <v>0.03472882968601332</v>
      </c>
      <c r="H44" s="106">
        <v>58</v>
      </c>
      <c r="I44" s="220">
        <f>H44/C44</f>
        <v>0.02760590195145169</v>
      </c>
      <c r="J44" s="105">
        <v>29</v>
      </c>
      <c r="K44" s="238">
        <f>J44/D44</f>
        <v>0.01380952380952381</v>
      </c>
      <c r="L44" s="106">
        <v>81</v>
      </c>
      <c r="M44" s="220">
        <f>L44/B44</f>
        <v>0.03853472882968601</v>
      </c>
      <c r="N44" s="106">
        <v>55</v>
      </c>
      <c r="O44" s="220">
        <f>N44/C44</f>
        <v>0.02617801047120419</v>
      </c>
      <c r="P44" s="105">
        <v>88</v>
      </c>
      <c r="Q44" s="100">
        <f>P44/D44</f>
        <v>0.0419047619047619</v>
      </c>
      <c r="R44" s="239">
        <v>32523</v>
      </c>
      <c r="S44" s="239">
        <v>32818</v>
      </c>
      <c r="T44" s="239">
        <v>37271</v>
      </c>
      <c r="U44" s="223">
        <f>T44-R44</f>
        <v>4748</v>
      </c>
      <c r="V44" s="240">
        <v>11015</v>
      </c>
      <c r="W44" s="240">
        <v>5046</v>
      </c>
      <c r="X44" s="240">
        <v>21210</v>
      </c>
      <c r="Y44" s="109">
        <v>792</v>
      </c>
      <c r="Z44" s="164">
        <v>763</v>
      </c>
      <c r="AA44" s="228">
        <v>170</v>
      </c>
    </row>
    <row r="45" spans="1:27" ht="12.75">
      <c r="A45" s="52" t="s">
        <v>49</v>
      </c>
      <c r="B45" s="241">
        <f>SUM(B42:B44)</f>
        <v>58863</v>
      </c>
      <c r="C45" s="241">
        <f>SUM(C42:C44)</f>
        <v>59598</v>
      </c>
      <c r="D45" s="241">
        <f>SUM(D42:D44)</f>
        <v>59368</v>
      </c>
      <c r="E45" s="140">
        <f>D45-B45</f>
        <v>505</v>
      </c>
      <c r="F45" s="140">
        <f>SUM(F42:F44)</f>
        <v>12710</v>
      </c>
      <c r="G45" s="138">
        <f>F45/B45</f>
        <v>0.21592511424833935</v>
      </c>
      <c r="H45" s="140">
        <f>SUM(H42:H44)</f>
        <v>12621</v>
      </c>
      <c r="I45" s="138">
        <f>H45/C45</f>
        <v>0.21176885130373502</v>
      </c>
      <c r="J45" s="137">
        <f>SUM(J42:J44)</f>
        <v>12785</v>
      </c>
      <c r="K45" s="138">
        <f>J45/D45</f>
        <v>0.2153517046220186</v>
      </c>
      <c r="L45" s="140">
        <f>SUM(L42:L44)</f>
        <v>21694</v>
      </c>
      <c r="M45" s="138">
        <f>L45/B45</f>
        <v>0.36855070247863686</v>
      </c>
      <c r="N45" s="140">
        <f>SUM(N42:N44)</f>
        <v>22298</v>
      </c>
      <c r="O45" s="138">
        <f>N45/C45</f>
        <v>0.37414007181449044</v>
      </c>
      <c r="P45" s="137">
        <f>SUM(P42:P44)</f>
        <v>21909</v>
      </c>
      <c r="Q45" s="138">
        <f>P45/D45</f>
        <v>0.369037191753133</v>
      </c>
      <c r="R45" s="242">
        <f>SUM(R42:R44)</f>
        <v>420768</v>
      </c>
      <c r="S45" s="140">
        <f>SUM(S42:S44)</f>
        <v>424085</v>
      </c>
      <c r="T45" s="243">
        <f>SUM(T42:T44)</f>
        <v>693743</v>
      </c>
      <c r="U45" s="233">
        <f>T45-R45</f>
        <v>272975</v>
      </c>
      <c r="V45" s="243">
        <f aca="true" t="shared" si="18" ref="V45:AA45">SUM(V42:V44)</f>
        <v>391495</v>
      </c>
      <c r="W45" s="243">
        <f t="shared" si="18"/>
        <v>276454</v>
      </c>
      <c r="X45" s="243">
        <f t="shared" si="18"/>
        <v>25794</v>
      </c>
      <c r="Y45" s="134">
        <f t="shared" si="18"/>
        <v>100780</v>
      </c>
      <c r="Z45" s="243">
        <f t="shared" si="18"/>
        <v>100586</v>
      </c>
      <c r="AA45" s="185">
        <f t="shared" si="18"/>
        <v>102958</v>
      </c>
    </row>
    <row r="46" spans="1:27" ht="12.75">
      <c r="A46" s="53" t="s">
        <v>50</v>
      </c>
      <c r="B46" s="192">
        <f>B40+B45</f>
        <v>524215</v>
      </c>
      <c r="C46" s="192">
        <f>C40+C45</f>
        <v>521931</v>
      </c>
      <c r="D46" s="192">
        <f>D40+D45</f>
        <v>496396</v>
      </c>
      <c r="E46" s="195">
        <f>D46-B46</f>
        <v>-27819</v>
      </c>
      <c r="F46" s="192">
        <f>F40+F45</f>
        <v>146647</v>
      </c>
      <c r="G46" s="244">
        <f>F46/B46</f>
        <v>0.27974590578293257</v>
      </c>
      <c r="H46" s="192">
        <f>H40+H45</f>
        <v>145219</v>
      </c>
      <c r="I46" s="244">
        <f>H46/C46</f>
        <v>0.27823409607783406</v>
      </c>
      <c r="J46" s="192">
        <f>J40+J45</f>
        <v>137835</v>
      </c>
      <c r="K46" s="244">
        <f>J46/D46</f>
        <v>0.27767145585379416</v>
      </c>
      <c r="L46" s="192">
        <f>L40+L45</f>
        <v>108970</v>
      </c>
      <c r="M46" s="244">
        <f>L46/B46</f>
        <v>0.20787272397775722</v>
      </c>
      <c r="N46" s="192">
        <f>N40+N45</f>
        <v>108838</v>
      </c>
      <c r="O46" s="244">
        <f>N46/C46</f>
        <v>0.2085294799504149</v>
      </c>
      <c r="P46" s="192">
        <f>P40+P45</f>
        <v>100743</v>
      </c>
      <c r="Q46" s="244">
        <f>P46/D46</f>
        <v>0.20294885534935816</v>
      </c>
      <c r="R46" s="192">
        <f>R40+R45</f>
        <v>4265145</v>
      </c>
      <c r="S46" s="192">
        <f>S40+S45</f>
        <v>4312095</v>
      </c>
      <c r="T46" s="192">
        <f>T40+T45</f>
        <v>4191162</v>
      </c>
      <c r="U46" s="245">
        <f>T46-R46</f>
        <v>-73983</v>
      </c>
      <c r="V46" s="192">
        <f aca="true" t="shared" si="19" ref="V46:AA46">V40+V45</f>
        <v>3440356</v>
      </c>
      <c r="W46" s="192">
        <f t="shared" si="19"/>
        <v>495705</v>
      </c>
      <c r="X46" s="192">
        <f t="shared" si="19"/>
        <v>255101</v>
      </c>
      <c r="Y46" s="192">
        <f t="shared" si="19"/>
        <v>1495031</v>
      </c>
      <c r="Z46" s="192">
        <f t="shared" si="19"/>
        <v>1673262</v>
      </c>
      <c r="AA46" s="192">
        <f t="shared" si="19"/>
        <v>1450223</v>
      </c>
    </row>
    <row r="50" ht="12.75" customHeight="1"/>
    <row r="51" ht="12.75" customHeight="1"/>
    <row r="53" ht="12.75" customHeight="1"/>
  </sheetData>
  <sheetProtection selectLockedCells="1" selectUnlockedCells="1"/>
  <mergeCells count="17">
    <mergeCell ref="A1:AA1"/>
    <mergeCell ref="A2:A5"/>
    <mergeCell ref="B2:E3"/>
    <mergeCell ref="F2:Q2"/>
    <mergeCell ref="R2:U3"/>
    <mergeCell ref="V2:X2"/>
    <mergeCell ref="Y2:AA3"/>
    <mergeCell ref="F3:K3"/>
    <mergeCell ref="L3:Q3"/>
    <mergeCell ref="F4:G4"/>
    <mergeCell ref="H4:I4"/>
    <mergeCell ref="J4:K4"/>
    <mergeCell ref="L4:M4"/>
    <mergeCell ref="N4:O4"/>
    <mergeCell ref="P4:Q4"/>
    <mergeCell ref="V4:X4"/>
    <mergeCell ref="B5:E5"/>
  </mergeCells>
  <printOptions/>
  <pageMargins left="0.39375" right="0.39375" top="0.4722222222222222" bottom="0.4722222222222222" header="0" footer="0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="89" zoomScaleNormal="89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140625" defaultRowHeight="12.75"/>
  <cols>
    <col min="1" max="1" width="21.140625" style="0" customWidth="1"/>
    <col min="2" max="2" width="8.28125" style="0" customWidth="1"/>
    <col min="3" max="3" width="6.421875" style="0" customWidth="1"/>
    <col min="4" max="4" width="8.28125" style="0" customWidth="1"/>
    <col min="5" max="5" width="6.8515625" style="0" customWidth="1"/>
    <col min="6" max="7" width="5.28125" style="0" customWidth="1"/>
    <col min="8" max="8" width="8.421875" style="0" customWidth="1"/>
    <col min="9" max="9" width="8.57421875" style="0" customWidth="1"/>
    <col min="10" max="252" width="9.140625" style="0" customWidth="1"/>
    <col min="253" max="16384" width="11.57421875" style="0" customWidth="1"/>
  </cols>
  <sheetData>
    <row r="1" spans="1:10" s="4" customFormat="1" ht="32.25" customHeight="1">
      <c r="A1" s="246" t="s">
        <v>97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9" s="6" customFormat="1" ht="25.5" customHeight="1">
      <c r="A2" s="5" t="s">
        <v>2</v>
      </c>
      <c r="B2" s="5">
        <v>2018</v>
      </c>
      <c r="C2" s="5">
        <v>2019</v>
      </c>
      <c r="D2" s="5">
        <v>2020</v>
      </c>
      <c r="E2" s="5"/>
      <c r="F2" s="5">
        <v>2018</v>
      </c>
      <c r="G2" s="5">
        <v>2019</v>
      </c>
      <c r="H2" s="5">
        <v>2020</v>
      </c>
      <c r="I2" s="5"/>
    </row>
    <row r="3" spans="1:9" s="6" customFormat="1" ht="15" customHeight="1">
      <c r="A3" s="5"/>
      <c r="B3" s="5" t="s">
        <v>95</v>
      </c>
      <c r="C3" s="5"/>
      <c r="D3" s="5"/>
      <c r="E3" s="5" t="s">
        <v>9</v>
      </c>
      <c r="F3" s="5" t="s">
        <v>95</v>
      </c>
      <c r="G3" s="5"/>
      <c r="H3" s="5"/>
      <c r="I3" s="5" t="s">
        <v>9</v>
      </c>
    </row>
    <row r="4" spans="1:9" s="6" customFormat="1" ht="19.5" customHeight="1">
      <c r="A4" s="55" t="s">
        <v>10</v>
      </c>
      <c r="B4" s="90"/>
      <c r="C4" s="90"/>
      <c r="D4" s="90"/>
      <c r="E4" s="90"/>
      <c r="F4" s="90"/>
      <c r="G4" s="90"/>
      <c r="H4" s="90"/>
      <c r="I4" s="248"/>
    </row>
    <row r="5" spans="1:13" s="6" customFormat="1" ht="12.75">
      <c r="A5" s="79" t="s">
        <v>11</v>
      </c>
      <c r="B5" s="103">
        <v>676</v>
      </c>
      <c r="C5" s="103">
        <v>659</v>
      </c>
      <c r="D5" s="103">
        <v>645</v>
      </c>
      <c r="E5" s="101">
        <f aca="true" t="shared" si="0" ref="E5:E28">D5-B5</f>
        <v>-31</v>
      </c>
      <c r="F5" s="103">
        <v>636</v>
      </c>
      <c r="G5" s="103">
        <v>637</v>
      </c>
      <c r="H5" s="103">
        <v>582</v>
      </c>
      <c r="I5" s="101">
        <f aca="true" t="shared" si="1" ref="I5:I28">H5-F5</f>
        <v>-54</v>
      </c>
      <c r="L5" s="249"/>
      <c r="M5" s="249"/>
    </row>
    <row r="6" spans="1:13" s="6" customFormat="1" ht="12.75">
      <c r="A6" s="79" t="s">
        <v>12</v>
      </c>
      <c r="B6" s="103">
        <v>733</v>
      </c>
      <c r="C6" s="103">
        <v>710</v>
      </c>
      <c r="D6" s="103">
        <v>698</v>
      </c>
      <c r="E6" s="101">
        <f t="shared" si="0"/>
        <v>-35</v>
      </c>
      <c r="F6" s="103">
        <v>437</v>
      </c>
      <c r="G6" s="103">
        <v>439</v>
      </c>
      <c r="H6" s="103">
        <v>442</v>
      </c>
      <c r="I6" s="101">
        <f t="shared" si="1"/>
        <v>5</v>
      </c>
      <c r="L6" s="250"/>
      <c r="M6" s="250"/>
    </row>
    <row r="7" spans="1:13" s="6" customFormat="1" ht="12.75">
      <c r="A7" s="79" t="s">
        <v>13</v>
      </c>
      <c r="B7" s="103">
        <v>1510</v>
      </c>
      <c r="C7" s="103">
        <v>1471</v>
      </c>
      <c r="D7" s="103">
        <v>1452</v>
      </c>
      <c r="E7" s="101">
        <f t="shared" si="0"/>
        <v>-58</v>
      </c>
      <c r="F7" s="103">
        <v>1211</v>
      </c>
      <c r="G7" s="103">
        <v>1211</v>
      </c>
      <c r="H7" s="103">
        <v>1211</v>
      </c>
      <c r="I7" s="101">
        <f t="shared" si="1"/>
        <v>0</v>
      </c>
      <c r="L7" s="249"/>
      <c r="M7" s="249"/>
    </row>
    <row r="8" spans="1:13" s="6" customFormat="1" ht="12.75">
      <c r="A8" s="79" t="s">
        <v>14</v>
      </c>
      <c r="B8" s="103">
        <v>1036</v>
      </c>
      <c r="C8" s="103">
        <v>1006</v>
      </c>
      <c r="D8" s="103">
        <v>974</v>
      </c>
      <c r="E8" s="101">
        <f t="shared" si="0"/>
        <v>-62</v>
      </c>
      <c r="F8" s="103">
        <v>722</v>
      </c>
      <c r="G8" s="103">
        <v>722</v>
      </c>
      <c r="H8" s="103">
        <v>720</v>
      </c>
      <c r="I8" s="101">
        <f t="shared" si="1"/>
        <v>-2</v>
      </c>
      <c r="L8" s="249"/>
      <c r="M8" s="249"/>
    </row>
    <row r="9" spans="1:13" s="6" customFormat="1" ht="12.75">
      <c r="A9" s="79" t="s">
        <v>15</v>
      </c>
      <c r="B9" s="231">
        <v>924</v>
      </c>
      <c r="C9" s="231">
        <v>895</v>
      </c>
      <c r="D9" s="231">
        <v>877</v>
      </c>
      <c r="E9" s="101">
        <f t="shared" si="0"/>
        <v>-47</v>
      </c>
      <c r="F9" s="231">
        <v>667</v>
      </c>
      <c r="G9" s="231">
        <v>668</v>
      </c>
      <c r="H9" s="231">
        <v>637</v>
      </c>
      <c r="I9" s="101">
        <f t="shared" si="1"/>
        <v>-30</v>
      </c>
      <c r="L9" s="249"/>
      <c r="M9" s="249"/>
    </row>
    <row r="10" spans="1:13" s="6" customFormat="1" ht="12.75">
      <c r="A10" s="79" t="s">
        <v>16</v>
      </c>
      <c r="B10" s="103">
        <v>1202</v>
      </c>
      <c r="C10" s="103">
        <v>1179</v>
      </c>
      <c r="D10" s="103">
        <v>1324</v>
      </c>
      <c r="E10" s="101">
        <f t="shared" si="0"/>
        <v>122</v>
      </c>
      <c r="F10" s="103">
        <v>729</v>
      </c>
      <c r="G10" s="103">
        <v>730</v>
      </c>
      <c r="H10" s="103">
        <v>745</v>
      </c>
      <c r="I10" s="101">
        <f t="shared" si="1"/>
        <v>16</v>
      </c>
      <c r="L10" s="249"/>
      <c r="M10" s="249"/>
    </row>
    <row r="11" spans="1:13" s="6" customFormat="1" ht="12.75">
      <c r="A11" s="79" t="s">
        <v>17</v>
      </c>
      <c r="B11" s="103">
        <v>1016</v>
      </c>
      <c r="C11" s="103">
        <v>994</v>
      </c>
      <c r="D11" s="103">
        <v>978</v>
      </c>
      <c r="E11" s="101">
        <f t="shared" si="0"/>
        <v>-38</v>
      </c>
      <c r="F11" s="103">
        <v>626</v>
      </c>
      <c r="G11" s="103">
        <v>627</v>
      </c>
      <c r="H11" s="103">
        <v>599</v>
      </c>
      <c r="I11" s="101">
        <f t="shared" si="1"/>
        <v>-27</v>
      </c>
      <c r="L11" s="249"/>
      <c r="M11" s="249"/>
    </row>
    <row r="12" spans="1:13" s="6" customFormat="1" ht="12.75">
      <c r="A12" s="79" t="s">
        <v>18</v>
      </c>
      <c r="B12" s="103">
        <v>772</v>
      </c>
      <c r="C12" s="103">
        <v>751</v>
      </c>
      <c r="D12" s="103">
        <v>736</v>
      </c>
      <c r="E12" s="101">
        <f t="shared" si="0"/>
        <v>-36</v>
      </c>
      <c r="F12" s="103">
        <v>704</v>
      </c>
      <c r="G12" s="103">
        <v>704</v>
      </c>
      <c r="H12" s="103">
        <v>700</v>
      </c>
      <c r="I12" s="101">
        <f t="shared" si="1"/>
        <v>-4</v>
      </c>
      <c r="L12" s="249"/>
      <c r="M12" s="249"/>
    </row>
    <row r="13" spans="1:13" s="6" customFormat="1" ht="12.75">
      <c r="A13" s="79" t="s">
        <v>19</v>
      </c>
      <c r="B13" s="103">
        <v>1554</v>
      </c>
      <c r="C13" s="103">
        <v>1509</v>
      </c>
      <c r="D13" s="103">
        <v>1492</v>
      </c>
      <c r="E13" s="101">
        <f t="shared" si="0"/>
        <v>-62</v>
      </c>
      <c r="F13" s="103">
        <v>1172</v>
      </c>
      <c r="G13" s="103">
        <v>1172</v>
      </c>
      <c r="H13" s="103">
        <v>1086</v>
      </c>
      <c r="I13" s="101">
        <f t="shared" si="1"/>
        <v>-86</v>
      </c>
      <c r="L13" s="249"/>
      <c r="M13" s="249"/>
    </row>
    <row r="14" spans="1:13" s="6" customFormat="1" ht="12.75">
      <c r="A14" s="79" t="s">
        <v>20</v>
      </c>
      <c r="B14" s="103">
        <v>923</v>
      </c>
      <c r="C14" s="103">
        <v>895</v>
      </c>
      <c r="D14" s="103">
        <v>875</v>
      </c>
      <c r="E14" s="101">
        <f t="shared" si="0"/>
        <v>-48</v>
      </c>
      <c r="F14" s="103">
        <v>550</v>
      </c>
      <c r="G14" s="103">
        <v>550</v>
      </c>
      <c r="H14" s="103">
        <v>528</v>
      </c>
      <c r="I14" s="101">
        <f t="shared" si="1"/>
        <v>-22</v>
      </c>
      <c r="L14" s="249"/>
      <c r="M14" s="249"/>
    </row>
    <row r="15" spans="1:13" s="6" customFormat="1" ht="12.75">
      <c r="A15" s="79" t="s">
        <v>21</v>
      </c>
      <c r="B15" s="103">
        <v>815</v>
      </c>
      <c r="C15" s="103">
        <v>793</v>
      </c>
      <c r="D15" s="103">
        <v>899</v>
      </c>
      <c r="E15" s="101">
        <f t="shared" si="0"/>
        <v>84</v>
      </c>
      <c r="F15" s="103">
        <v>793</v>
      </c>
      <c r="G15" s="103">
        <v>793</v>
      </c>
      <c r="H15" s="103">
        <v>843</v>
      </c>
      <c r="I15" s="101">
        <f t="shared" si="1"/>
        <v>50</v>
      </c>
      <c r="L15" s="249"/>
      <c r="M15" s="249"/>
    </row>
    <row r="16" spans="1:13" s="6" customFormat="1" ht="12.75">
      <c r="A16" s="79" t="s">
        <v>22</v>
      </c>
      <c r="B16" s="103">
        <v>1256</v>
      </c>
      <c r="C16" s="103">
        <v>1218</v>
      </c>
      <c r="D16" s="103">
        <v>1203</v>
      </c>
      <c r="E16" s="101">
        <f t="shared" si="0"/>
        <v>-53</v>
      </c>
      <c r="F16" s="103">
        <v>851</v>
      </c>
      <c r="G16" s="103">
        <v>825</v>
      </c>
      <c r="H16" s="103">
        <v>797</v>
      </c>
      <c r="I16" s="101">
        <f t="shared" si="1"/>
        <v>-54</v>
      </c>
      <c r="L16" s="249"/>
      <c r="M16" s="249"/>
    </row>
    <row r="17" spans="1:13" s="6" customFormat="1" ht="12.75">
      <c r="A17" s="79" t="s">
        <v>23</v>
      </c>
      <c r="B17" s="103">
        <v>666</v>
      </c>
      <c r="C17" s="103">
        <v>648</v>
      </c>
      <c r="D17" s="103">
        <v>689</v>
      </c>
      <c r="E17" s="101">
        <f t="shared" si="0"/>
        <v>23</v>
      </c>
      <c r="F17" s="103">
        <v>505</v>
      </c>
      <c r="G17" s="103">
        <v>504</v>
      </c>
      <c r="H17" s="103">
        <v>524</v>
      </c>
      <c r="I17" s="101">
        <f t="shared" si="1"/>
        <v>19</v>
      </c>
      <c r="L17" s="249"/>
      <c r="M17" s="249"/>
    </row>
    <row r="18" spans="1:13" s="6" customFormat="1" ht="12.75">
      <c r="A18" s="79" t="s">
        <v>24</v>
      </c>
      <c r="B18" s="103">
        <v>859</v>
      </c>
      <c r="C18" s="103">
        <v>831</v>
      </c>
      <c r="D18" s="103">
        <v>815</v>
      </c>
      <c r="E18" s="101">
        <f t="shared" si="0"/>
        <v>-44</v>
      </c>
      <c r="F18" s="103">
        <v>630</v>
      </c>
      <c r="G18" s="103">
        <v>625</v>
      </c>
      <c r="H18" s="103">
        <v>613</v>
      </c>
      <c r="I18" s="101">
        <f t="shared" si="1"/>
        <v>-17</v>
      </c>
      <c r="L18" s="249"/>
      <c r="M18" s="249"/>
    </row>
    <row r="19" spans="1:13" s="6" customFormat="1" ht="12.75">
      <c r="A19" s="79" t="s">
        <v>25</v>
      </c>
      <c r="B19" s="103">
        <v>1156</v>
      </c>
      <c r="C19" s="103">
        <v>1128</v>
      </c>
      <c r="D19" s="103">
        <v>1116</v>
      </c>
      <c r="E19" s="101">
        <f t="shared" si="0"/>
        <v>-40</v>
      </c>
      <c r="F19" s="103">
        <v>432</v>
      </c>
      <c r="G19" s="103">
        <v>429</v>
      </c>
      <c r="H19" s="103">
        <v>422</v>
      </c>
      <c r="I19" s="101">
        <f t="shared" si="1"/>
        <v>-10</v>
      </c>
      <c r="L19" s="249"/>
      <c r="M19" s="249"/>
    </row>
    <row r="20" spans="1:13" s="6" customFormat="1" ht="12.75">
      <c r="A20" s="79" t="s">
        <v>26</v>
      </c>
      <c r="B20" s="103">
        <v>734</v>
      </c>
      <c r="C20" s="103">
        <v>753</v>
      </c>
      <c r="D20" s="103">
        <v>739</v>
      </c>
      <c r="E20" s="101">
        <f t="shared" si="0"/>
        <v>5</v>
      </c>
      <c r="F20" s="103">
        <v>500</v>
      </c>
      <c r="G20" s="103">
        <v>517</v>
      </c>
      <c r="H20" s="103">
        <v>509</v>
      </c>
      <c r="I20" s="101">
        <f t="shared" si="1"/>
        <v>9</v>
      </c>
      <c r="L20" s="249"/>
      <c r="M20" s="249"/>
    </row>
    <row r="21" spans="1:13" s="6" customFormat="1" ht="12.75">
      <c r="A21" s="79" t="s">
        <v>27</v>
      </c>
      <c r="B21" s="103">
        <v>860</v>
      </c>
      <c r="C21" s="103">
        <v>840</v>
      </c>
      <c r="D21" s="103">
        <v>825</v>
      </c>
      <c r="E21" s="101">
        <f t="shared" si="0"/>
        <v>-35</v>
      </c>
      <c r="F21" s="103">
        <v>448</v>
      </c>
      <c r="G21" s="103">
        <v>449</v>
      </c>
      <c r="H21" s="103">
        <v>449</v>
      </c>
      <c r="I21" s="101">
        <f t="shared" si="1"/>
        <v>1</v>
      </c>
      <c r="L21" s="249"/>
      <c r="M21" s="249"/>
    </row>
    <row r="22" spans="1:13" s="6" customFormat="1" ht="12.75">
      <c r="A22" s="79" t="s">
        <v>28</v>
      </c>
      <c r="B22" s="103">
        <v>766</v>
      </c>
      <c r="C22" s="103">
        <v>787</v>
      </c>
      <c r="D22" s="103">
        <v>910</v>
      </c>
      <c r="E22" s="101">
        <f t="shared" si="0"/>
        <v>144</v>
      </c>
      <c r="F22" s="103">
        <v>535</v>
      </c>
      <c r="G22" s="103">
        <v>544</v>
      </c>
      <c r="H22" s="103">
        <v>612</v>
      </c>
      <c r="I22" s="101">
        <f t="shared" si="1"/>
        <v>77</v>
      </c>
      <c r="L22" s="249"/>
      <c r="M22" s="249"/>
    </row>
    <row r="23" spans="1:13" s="6" customFormat="1" ht="12.75" customHeight="1">
      <c r="A23" s="79" t="s">
        <v>29</v>
      </c>
      <c r="B23" s="103">
        <v>812</v>
      </c>
      <c r="C23" s="103">
        <v>787</v>
      </c>
      <c r="D23" s="103">
        <v>764</v>
      </c>
      <c r="E23" s="101">
        <f t="shared" si="0"/>
        <v>-48</v>
      </c>
      <c r="F23" s="103">
        <v>667</v>
      </c>
      <c r="G23" s="103">
        <v>667</v>
      </c>
      <c r="H23" s="103">
        <v>667</v>
      </c>
      <c r="I23" s="101">
        <f t="shared" si="1"/>
        <v>0</v>
      </c>
      <c r="L23" s="249"/>
      <c r="M23" s="249"/>
    </row>
    <row r="24" spans="1:13" s="6" customFormat="1" ht="12.75">
      <c r="A24" s="79" t="s">
        <v>30</v>
      </c>
      <c r="B24" s="103">
        <v>2865</v>
      </c>
      <c r="C24" s="103">
        <v>2839</v>
      </c>
      <c r="D24" s="103">
        <v>2818</v>
      </c>
      <c r="E24" s="101">
        <f t="shared" si="0"/>
        <v>-47</v>
      </c>
      <c r="F24" s="103">
        <v>619</v>
      </c>
      <c r="G24" s="103">
        <v>617</v>
      </c>
      <c r="H24" s="103">
        <v>537</v>
      </c>
      <c r="I24" s="101">
        <f t="shared" si="1"/>
        <v>-82</v>
      </c>
      <c r="L24" s="249"/>
      <c r="M24" s="249"/>
    </row>
    <row r="25" spans="1:13" s="6" customFormat="1" ht="12.75">
      <c r="A25" s="79" t="s">
        <v>31</v>
      </c>
      <c r="B25" s="103">
        <v>821</v>
      </c>
      <c r="C25" s="103">
        <v>802</v>
      </c>
      <c r="D25" s="103">
        <v>788</v>
      </c>
      <c r="E25" s="101">
        <f t="shared" si="0"/>
        <v>-33</v>
      </c>
      <c r="F25" s="103">
        <v>711</v>
      </c>
      <c r="G25" s="103">
        <v>711</v>
      </c>
      <c r="H25" s="103">
        <v>711</v>
      </c>
      <c r="I25" s="101">
        <f t="shared" si="1"/>
        <v>0</v>
      </c>
      <c r="L25" s="251"/>
      <c r="M25" s="251"/>
    </row>
    <row r="26" spans="1:13" s="6" customFormat="1" ht="12.75">
      <c r="A26" s="79" t="s">
        <v>32</v>
      </c>
      <c r="B26" s="103">
        <v>983</v>
      </c>
      <c r="C26" s="103">
        <v>960</v>
      </c>
      <c r="D26" s="103">
        <v>952</v>
      </c>
      <c r="E26" s="101">
        <f t="shared" si="0"/>
        <v>-31</v>
      </c>
      <c r="F26" s="103">
        <v>482</v>
      </c>
      <c r="G26" s="103">
        <v>486</v>
      </c>
      <c r="H26" s="103">
        <v>484</v>
      </c>
      <c r="I26" s="101">
        <f t="shared" si="1"/>
        <v>2</v>
      </c>
      <c r="L26" s="249"/>
      <c r="M26" s="249"/>
    </row>
    <row r="27" spans="1:13" s="6" customFormat="1" ht="12.75">
      <c r="A27" s="79" t="s">
        <v>33</v>
      </c>
      <c r="B27" s="103">
        <v>803</v>
      </c>
      <c r="C27" s="103">
        <v>781</v>
      </c>
      <c r="D27" s="103">
        <v>765</v>
      </c>
      <c r="E27" s="101">
        <f t="shared" si="0"/>
        <v>-38</v>
      </c>
      <c r="F27" s="103">
        <v>527</v>
      </c>
      <c r="G27" s="103">
        <v>531</v>
      </c>
      <c r="H27" s="103">
        <v>530</v>
      </c>
      <c r="I27" s="101">
        <f t="shared" si="1"/>
        <v>3</v>
      </c>
      <c r="L27" s="249"/>
      <c r="M27" s="249"/>
    </row>
    <row r="28" spans="1:13" s="207" customFormat="1" ht="16.5" customHeight="1">
      <c r="A28" s="65" t="s">
        <v>98</v>
      </c>
      <c r="B28" s="134">
        <v>1098</v>
      </c>
      <c r="C28" s="134">
        <v>1079</v>
      </c>
      <c r="D28" s="134">
        <v>1092</v>
      </c>
      <c r="E28" s="137">
        <f t="shared" si="0"/>
        <v>-6</v>
      </c>
      <c r="F28" s="134">
        <v>661</v>
      </c>
      <c r="G28" s="134">
        <v>662</v>
      </c>
      <c r="H28" s="134">
        <v>652</v>
      </c>
      <c r="I28" s="137">
        <f t="shared" si="1"/>
        <v>-9</v>
      </c>
      <c r="L28" s="249"/>
      <c r="M28" s="249"/>
    </row>
    <row r="29" spans="1:13" s="6" customFormat="1" ht="16.5" customHeight="1">
      <c r="A29" s="55" t="s">
        <v>35</v>
      </c>
      <c r="B29" s="11"/>
      <c r="C29" s="11"/>
      <c r="D29" s="11"/>
      <c r="E29" s="154"/>
      <c r="F29" s="11"/>
      <c r="G29" s="11"/>
      <c r="H29" s="11"/>
      <c r="I29" s="252"/>
      <c r="L29" s="249"/>
      <c r="M29" s="249"/>
    </row>
    <row r="30" spans="1:13" s="6" customFormat="1" ht="12.75">
      <c r="A30" s="79" t="s">
        <v>99</v>
      </c>
      <c r="B30" s="103">
        <v>8341</v>
      </c>
      <c r="C30" s="103">
        <v>8115</v>
      </c>
      <c r="D30" s="103">
        <v>8046</v>
      </c>
      <c r="E30" s="101">
        <f aca="true" t="shared" si="2" ref="E30:E38">D30-B30</f>
        <v>-295</v>
      </c>
      <c r="F30" s="103">
        <v>1615</v>
      </c>
      <c r="G30" s="103">
        <v>1621</v>
      </c>
      <c r="H30" s="103">
        <v>1618</v>
      </c>
      <c r="I30" s="101">
        <f aca="true" t="shared" si="3" ref="I30:I38">H30-F30</f>
        <v>3</v>
      </c>
      <c r="L30" s="249"/>
      <c r="M30" s="249"/>
    </row>
    <row r="31" spans="1:13" s="6" customFormat="1" ht="12.75">
      <c r="A31" s="79" t="s">
        <v>37</v>
      </c>
      <c r="B31" s="103">
        <v>15000</v>
      </c>
      <c r="C31" s="103">
        <v>14689</v>
      </c>
      <c r="D31" s="103">
        <v>14477</v>
      </c>
      <c r="E31" s="101">
        <f t="shared" si="2"/>
        <v>-523</v>
      </c>
      <c r="F31" s="103">
        <v>6240</v>
      </c>
      <c r="G31" s="103">
        <v>6240</v>
      </c>
      <c r="H31" s="103">
        <v>6135</v>
      </c>
      <c r="I31" s="101">
        <f t="shared" si="3"/>
        <v>-105</v>
      </c>
      <c r="L31" s="249"/>
      <c r="M31" s="249"/>
    </row>
    <row r="32" spans="1:13" s="6" customFormat="1" ht="12.75">
      <c r="A32" s="79" t="s">
        <v>38</v>
      </c>
      <c r="B32" s="103">
        <v>7179</v>
      </c>
      <c r="C32" s="103">
        <v>7048</v>
      </c>
      <c r="D32" s="103">
        <v>6979</v>
      </c>
      <c r="E32" s="101">
        <f t="shared" si="2"/>
        <v>-200</v>
      </c>
      <c r="F32" s="103">
        <v>3479</v>
      </c>
      <c r="G32" s="103">
        <v>3486</v>
      </c>
      <c r="H32" s="103">
        <v>3377</v>
      </c>
      <c r="I32" s="101">
        <f t="shared" si="3"/>
        <v>-102</v>
      </c>
      <c r="L32" s="249"/>
      <c r="M32" s="249"/>
    </row>
    <row r="33" spans="1:13" s="6" customFormat="1" ht="12.75">
      <c r="A33" s="79" t="s">
        <v>39</v>
      </c>
      <c r="B33" s="103">
        <v>9736</v>
      </c>
      <c r="C33" s="103">
        <v>12743</v>
      </c>
      <c r="D33" s="103">
        <v>12651</v>
      </c>
      <c r="E33" s="101">
        <f t="shared" si="2"/>
        <v>2915</v>
      </c>
      <c r="F33" s="103">
        <v>5293</v>
      </c>
      <c r="G33" s="103">
        <v>6374</v>
      </c>
      <c r="H33" s="103">
        <v>5673</v>
      </c>
      <c r="I33" s="101">
        <f t="shared" si="3"/>
        <v>380</v>
      </c>
      <c r="L33" s="249"/>
      <c r="M33" s="249"/>
    </row>
    <row r="34" spans="1:13" s="6" customFormat="1" ht="14.25" customHeight="1">
      <c r="A34" s="79" t="s">
        <v>40</v>
      </c>
      <c r="B34" s="103">
        <v>14443</v>
      </c>
      <c r="C34" s="103">
        <v>14256</v>
      </c>
      <c r="D34" s="103">
        <v>14226</v>
      </c>
      <c r="E34" s="101">
        <f t="shared" si="2"/>
        <v>-217</v>
      </c>
      <c r="F34" s="103">
        <v>4322</v>
      </c>
      <c r="G34" s="103">
        <v>4323</v>
      </c>
      <c r="H34" s="103">
        <v>3717</v>
      </c>
      <c r="I34" s="101">
        <f t="shared" si="3"/>
        <v>-605</v>
      </c>
      <c r="L34" s="251"/>
      <c r="M34" s="251"/>
    </row>
    <row r="35" spans="1:13" s="6" customFormat="1" ht="12.75">
      <c r="A35" s="79" t="s">
        <v>41</v>
      </c>
      <c r="B35" s="103">
        <v>16315</v>
      </c>
      <c r="C35" s="103">
        <v>16176</v>
      </c>
      <c r="D35" s="103">
        <v>16230</v>
      </c>
      <c r="E35" s="101">
        <f t="shared" si="2"/>
        <v>-85</v>
      </c>
      <c r="F35" s="103">
        <v>3407</v>
      </c>
      <c r="G35" s="103">
        <v>3427</v>
      </c>
      <c r="H35" s="103">
        <v>3012</v>
      </c>
      <c r="I35" s="101">
        <f t="shared" si="3"/>
        <v>-395</v>
      </c>
      <c r="L35" s="251"/>
      <c r="M35" s="251"/>
    </row>
    <row r="36" spans="1:9" s="6" customFormat="1" ht="12.75">
      <c r="A36" s="79" t="s">
        <v>42</v>
      </c>
      <c r="B36" s="103">
        <v>7996</v>
      </c>
      <c r="C36" s="103">
        <v>7859</v>
      </c>
      <c r="D36" s="103">
        <v>7711</v>
      </c>
      <c r="E36" s="101">
        <f t="shared" si="2"/>
        <v>-285</v>
      </c>
      <c r="F36" s="103">
        <v>3877</v>
      </c>
      <c r="G36" s="103">
        <v>3890</v>
      </c>
      <c r="H36" s="103">
        <v>3904</v>
      </c>
      <c r="I36" s="101">
        <f t="shared" si="3"/>
        <v>27</v>
      </c>
    </row>
    <row r="37" spans="1:9" s="207" customFormat="1" ht="22.5" customHeight="1">
      <c r="A37" s="65" t="s">
        <v>100</v>
      </c>
      <c r="B37" s="134">
        <v>11992</v>
      </c>
      <c r="C37" s="134">
        <v>12124</v>
      </c>
      <c r="D37" s="134">
        <v>12083</v>
      </c>
      <c r="E37" s="137">
        <f t="shared" si="2"/>
        <v>91</v>
      </c>
      <c r="F37" s="134">
        <v>3734</v>
      </c>
      <c r="G37" s="134">
        <v>3784</v>
      </c>
      <c r="H37" s="134">
        <v>3489</v>
      </c>
      <c r="I37" s="137">
        <f t="shared" si="3"/>
        <v>-245</v>
      </c>
    </row>
    <row r="38" spans="1:9" s="207" customFormat="1" ht="12.75">
      <c r="A38" s="81" t="s">
        <v>101</v>
      </c>
      <c r="B38" s="193">
        <v>2088</v>
      </c>
      <c r="C38" s="193">
        <v>2069</v>
      </c>
      <c r="D38" s="193">
        <v>2102</v>
      </c>
      <c r="E38" s="197">
        <f t="shared" si="2"/>
        <v>14</v>
      </c>
      <c r="F38" s="193">
        <v>940</v>
      </c>
      <c r="G38" s="193">
        <v>942</v>
      </c>
      <c r="H38" s="193">
        <v>912</v>
      </c>
      <c r="I38" s="197">
        <f t="shared" si="3"/>
        <v>-28</v>
      </c>
    </row>
    <row r="39" ht="12.75">
      <c r="A39" s="253"/>
    </row>
  </sheetData>
  <sheetProtection selectLockedCells="1" selectUnlockedCells="1"/>
  <mergeCells count="4">
    <mergeCell ref="A1:I1"/>
    <mergeCell ref="A2:A3"/>
    <mergeCell ref="B3:D3"/>
    <mergeCell ref="F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zoomScale="89" zoomScaleNormal="89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37" sqref="A37"/>
    </sheetView>
  </sheetViews>
  <sheetFormatPr defaultColWidth="9.140625" defaultRowHeight="12.75"/>
  <cols>
    <col min="1" max="1" width="21.140625" style="0" customWidth="1"/>
    <col min="2" max="4" width="10.00390625" style="0" customWidth="1"/>
    <col min="5" max="5" width="9.28125" style="0" customWidth="1"/>
    <col min="6" max="6" width="15.421875" style="0" customWidth="1"/>
    <col min="7" max="254" width="9.140625" style="0" customWidth="1"/>
    <col min="255" max="16384" width="11.57421875" style="0" customWidth="1"/>
  </cols>
  <sheetData>
    <row r="1" spans="1:7" s="4" customFormat="1" ht="21.75" customHeight="1">
      <c r="A1" s="254" t="s">
        <v>102</v>
      </c>
      <c r="B1" s="254"/>
      <c r="C1" s="254"/>
      <c r="D1" s="254"/>
      <c r="E1" s="254"/>
      <c r="F1" s="3"/>
      <c r="G1" s="247"/>
    </row>
    <row r="2" spans="1:6" s="6" customFormat="1" ht="24.75" customHeight="1">
      <c r="A2" s="5" t="s">
        <v>2</v>
      </c>
      <c r="B2" s="5">
        <v>2018</v>
      </c>
      <c r="C2" s="5">
        <v>2019</v>
      </c>
      <c r="D2" s="5">
        <v>2020</v>
      </c>
      <c r="E2" s="5" t="s">
        <v>9</v>
      </c>
      <c r="F2" s="255"/>
    </row>
    <row r="3" spans="1:6" s="6" customFormat="1" ht="11.25" customHeight="1">
      <c r="A3" s="5"/>
      <c r="B3" s="5"/>
      <c r="C3" s="5"/>
      <c r="D3" s="5"/>
      <c r="E3" s="5"/>
      <c r="F3" s="255"/>
    </row>
    <row r="4" spans="1:6" s="6" customFormat="1" ht="19.5" customHeight="1">
      <c r="A4" s="55" t="s">
        <v>10</v>
      </c>
      <c r="B4" s="90"/>
      <c r="C4" s="90"/>
      <c r="D4" s="90"/>
      <c r="E4" s="248"/>
      <c r="F4" s="256"/>
    </row>
    <row r="5" spans="1:8" s="6" customFormat="1" ht="12.75">
      <c r="A5" s="58" t="s">
        <v>11</v>
      </c>
      <c r="B5" s="109">
        <v>1759</v>
      </c>
      <c r="C5" s="109">
        <v>5568</v>
      </c>
      <c r="D5" s="109">
        <v>3672</v>
      </c>
      <c r="E5" s="121">
        <f aca="true" t="shared" si="0" ref="E5:E28">D5-B5</f>
        <v>1913</v>
      </c>
      <c r="F5" s="249"/>
      <c r="H5"/>
    </row>
    <row r="6" spans="1:8" s="6" customFormat="1" ht="12.75">
      <c r="A6" s="58" t="s">
        <v>12</v>
      </c>
      <c r="B6" s="109">
        <v>1186</v>
      </c>
      <c r="C6" s="109">
        <v>1611</v>
      </c>
      <c r="D6" s="109">
        <v>1435</v>
      </c>
      <c r="E6" s="121">
        <f t="shared" si="0"/>
        <v>249</v>
      </c>
      <c r="F6" s="249"/>
      <c r="H6"/>
    </row>
    <row r="7" spans="1:8" s="6" customFormat="1" ht="12.75">
      <c r="A7" s="58" t="s">
        <v>13</v>
      </c>
      <c r="B7" s="109">
        <v>1763</v>
      </c>
      <c r="C7" s="109">
        <v>1730</v>
      </c>
      <c r="D7" s="109">
        <v>1614</v>
      </c>
      <c r="E7" s="121">
        <f t="shared" si="0"/>
        <v>-149</v>
      </c>
      <c r="F7" s="249"/>
      <c r="H7"/>
    </row>
    <row r="8" spans="1:8" s="6" customFormat="1" ht="12.75">
      <c r="A8" s="58" t="s">
        <v>14</v>
      </c>
      <c r="B8" s="109">
        <v>1301</v>
      </c>
      <c r="C8" s="109">
        <v>911</v>
      </c>
      <c r="D8" s="109">
        <v>659</v>
      </c>
      <c r="E8" s="121">
        <f t="shared" si="0"/>
        <v>-642</v>
      </c>
      <c r="F8" s="249"/>
      <c r="H8"/>
    </row>
    <row r="9" spans="1:8" s="6" customFormat="1" ht="12.75">
      <c r="A9" s="58" t="s">
        <v>15</v>
      </c>
      <c r="B9" s="114">
        <v>4378</v>
      </c>
      <c r="C9" s="114">
        <v>5977</v>
      </c>
      <c r="D9" s="114">
        <v>5680</v>
      </c>
      <c r="E9" s="121">
        <f t="shared" si="0"/>
        <v>1302</v>
      </c>
      <c r="F9" s="249"/>
      <c r="H9"/>
    </row>
    <row r="10" spans="1:8" s="6" customFormat="1" ht="12.75">
      <c r="A10" s="58" t="s">
        <v>16</v>
      </c>
      <c r="B10" s="109">
        <v>2045</v>
      </c>
      <c r="C10" s="109">
        <v>3005</v>
      </c>
      <c r="D10" s="104">
        <v>2440</v>
      </c>
      <c r="E10" s="121">
        <f t="shared" si="0"/>
        <v>395</v>
      </c>
      <c r="F10" s="249"/>
      <c r="H10"/>
    </row>
    <row r="11" spans="1:8" s="6" customFormat="1" ht="12.75">
      <c r="A11" s="58" t="s">
        <v>17</v>
      </c>
      <c r="B11" s="109">
        <v>4843</v>
      </c>
      <c r="C11" s="109">
        <v>7710</v>
      </c>
      <c r="D11" s="109">
        <v>6735</v>
      </c>
      <c r="E11" s="121">
        <f t="shared" si="0"/>
        <v>1892</v>
      </c>
      <c r="F11" s="249"/>
      <c r="H11"/>
    </row>
    <row r="12" spans="1:8" s="6" customFormat="1" ht="12.75">
      <c r="A12" s="58" t="s">
        <v>18</v>
      </c>
      <c r="B12" s="104">
        <v>736</v>
      </c>
      <c r="C12" s="104">
        <v>644</v>
      </c>
      <c r="D12" s="104">
        <v>549</v>
      </c>
      <c r="E12" s="121">
        <f t="shared" si="0"/>
        <v>-187</v>
      </c>
      <c r="F12" s="249"/>
      <c r="H12"/>
    </row>
    <row r="13" spans="1:8" s="6" customFormat="1" ht="12.75">
      <c r="A13" s="58" t="s">
        <v>19</v>
      </c>
      <c r="B13" s="109">
        <v>1159</v>
      </c>
      <c r="C13" s="109">
        <v>1105</v>
      </c>
      <c r="D13" s="109">
        <v>1079</v>
      </c>
      <c r="E13" s="121">
        <f t="shared" si="0"/>
        <v>-80</v>
      </c>
      <c r="F13" s="249"/>
      <c r="H13"/>
    </row>
    <row r="14" spans="1:8" s="6" customFormat="1" ht="12.75">
      <c r="A14" s="58" t="s">
        <v>20</v>
      </c>
      <c r="B14" s="109">
        <v>2479</v>
      </c>
      <c r="C14" s="109">
        <v>1868</v>
      </c>
      <c r="D14" s="109">
        <v>1669</v>
      </c>
      <c r="E14" s="121">
        <f t="shared" si="0"/>
        <v>-810</v>
      </c>
      <c r="F14" s="249"/>
      <c r="H14"/>
    </row>
    <row r="15" spans="1:8" s="6" customFormat="1" ht="12.75">
      <c r="A15" s="58" t="s">
        <v>21</v>
      </c>
      <c r="B15" s="109">
        <v>2535</v>
      </c>
      <c r="C15" s="109">
        <v>3883</v>
      </c>
      <c r="D15" s="95">
        <v>1990</v>
      </c>
      <c r="E15" s="121">
        <f t="shared" si="0"/>
        <v>-545</v>
      </c>
      <c r="F15" s="249"/>
      <c r="H15"/>
    </row>
    <row r="16" spans="1:8" s="6" customFormat="1" ht="12.75">
      <c r="A16" s="58" t="s">
        <v>22</v>
      </c>
      <c r="B16" s="109">
        <v>3083</v>
      </c>
      <c r="C16" s="109">
        <v>2965</v>
      </c>
      <c r="D16" s="109">
        <v>3646</v>
      </c>
      <c r="E16" s="121">
        <f t="shared" si="0"/>
        <v>563</v>
      </c>
      <c r="F16" s="249"/>
      <c r="H16"/>
    </row>
    <row r="17" spans="1:8" s="6" customFormat="1" ht="12.75">
      <c r="A17" s="58" t="s">
        <v>23</v>
      </c>
      <c r="B17" s="109">
        <v>2451</v>
      </c>
      <c r="C17" s="109">
        <v>2302</v>
      </c>
      <c r="D17" s="109">
        <v>2255</v>
      </c>
      <c r="E17" s="121">
        <f t="shared" si="0"/>
        <v>-196</v>
      </c>
      <c r="F17" s="249"/>
      <c r="H17"/>
    </row>
    <row r="18" spans="1:8" s="6" customFormat="1" ht="12.75">
      <c r="A18" s="58" t="s">
        <v>24</v>
      </c>
      <c r="B18" s="104">
        <v>5190</v>
      </c>
      <c r="C18" s="104">
        <v>5556</v>
      </c>
      <c r="D18" s="104">
        <v>5435</v>
      </c>
      <c r="E18" s="121">
        <f t="shared" si="0"/>
        <v>245</v>
      </c>
      <c r="F18" s="249"/>
      <c r="H18"/>
    </row>
    <row r="19" spans="1:8" s="6" customFormat="1" ht="12.75">
      <c r="A19" s="58" t="s">
        <v>25</v>
      </c>
      <c r="B19" s="109">
        <v>1708</v>
      </c>
      <c r="C19" s="109">
        <v>1570</v>
      </c>
      <c r="D19" s="109">
        <v>1998</v>
      </c>
      <c r="E19" s="121">
        <f t="shared" si="0"/>
        <v>290</v>
      </c>
      <c r="F19" s="249"/>
      <c r="H19"/>
    </row>
    <row r="20" spans="1:8" s="6" customFormat="1" ht="12.75">
      <c r="A20" s="58" t="s">
        <v>26</v>
      </c>
      <c r="B20" s="109">
        <v>1605</v>
      </c>
      <c r="C20" s="109">
        <v>1963</v>
      </c>
      <c r="D20" s="109">
        <v>1863</v>
      </c>
      <c r="E20" s="121">
        <f t="shared" si="0"/>
        <v>258</v>
      </c>
      <c r="F20" s="249"/>
      <c r="H20"/>
    </row>
    <row r="21" spans="1:8" s="6" customFormat="1" ht="12.75">
      <c r="A21" s="58" t="s">
        <v>27</v>
      </c>
      <c r="B21" s="109">
        <v>1301</v>
      </c>
      <c r="C21" s="109">
        <v>1435</v>
      </c>
      <c r="D21" s="109">
        <v>1300</v>
      </c>
      <c r="E21" s="121">
        <f t="shared" si="0"/>
        <v>-1</v>
      </c>
      <c r="F21" s="249"/>
      <c r="H21"/>
    </row>
    <row r="22" spans="1:8" s="6" customFormat="1" ht="12.75">
      <c r="A22" s="58" t="s">
        <v>28</v>
      </c>
      <c r="B22" s="109">
        <v>2305</v>
      </c>
      <c r="C22" s="109">
        <v>1455</v>
      </c>
      <c r="D22" s="109">
        <v>1585</v>
      </c>
      <c r="E22" s="121">
        <f t="shared" si="0"/>
        <v>-720</v>
      </c>
      <c r="F22" s="249"/>
      <c r="H22"/>
    </row>
    <row r="23" spans="1:8" s="6" customFormat="1" ht="13.5" customHeight="1">
      <c r="A23" s="58" t="s">
        <v>29</v>
      </c>
      <c r="B23" s="104">
        <v>5797</v>
      </c>
      <c r="C23" s="104">
        <v>9002</v>
      </c>
      <c r="D23" s="104">
        <v>7342</v>
      </c>
      <c r="E23" s="121">
        <f t="shared" si="0"/>
        <v>1545</v>
      </c>
      <c r="F23" s="249"/>
      <c r="H23"/>
    </row>
    <row r="24" spans="1:8" s="6" customFormat="1" ht="12.75">
      <c r="A24" s="58" t="s">
        <v>30</v>
      </c>
      <c r="B24" s="109">
        <v>13981</v>
      </c>
      <c r="C24" s="109">
        <v>16377</v>
      </c>
      <c r="D24" s="109">
        <v>14156</v>
      </c>
      <c r="E24" s="121">
        <f t="shared" si="0"/>
        <v>175</v>
      </c>
      <c r="F24" s="249"/>
      <c r="H24"/>
    </row>
    <row r="25" spans="1:8" s="6" customFormat="1" ht="14.25" customHeight="1">
      <c r="A25" s="58" t="s">
        <v>31</v>
      </c>
      <c r="B25" s="109">
        <v>744</v>
      </c>
      <c r="C25" s="109">
        <v>916</v>
      </c>
      <c r="D25" s="109">
        <v>1344</v>
      </c>
      <c r="E25" s="121">
        <f t="shared" si="0"/>
        <v>600</v>
      </c>
      <c r="F25" s="249"/>
      <c r="H25"/>
    </row>
    <row r="26" spans="1:8" s="6" customFormat="1" ht="12.75">
      <c r="A26" s="58" t="s">
        <v>32</v>
      </c>
      <c r="B26" s="109">
        <v>361</v>
      </c>
      <c r="C26" s="109">
        <v>600</v>
      </c>
      <c r="D26" s="109">
        <v>595</v>
      </c>
      <c r="E26" s="121">
        <f t="shared" si="0"/>
        <v>234</v>
      </c>
      <c r="F26" s="249"/>
      <c r="H26"/>
    </row>
    <row r="27" spans="1:8" s="6" customFormat="1" ht="12.75">
      <c r="A27" s="58" t="s">
        <v>33</v>
      </c>
      <c r="B27" s="109">
        <v>1701</v>
      </c>
      <c r="C27" s="109">
        <v>2329</v>
      </c>
      <c r="D27" s="109">
        <v>1651</v>
      </c>
      <c r="E27" s="121">
        <f t="shared" si="0"/>
        <v>-50</v>
      </c>
      <c r="F27" s="249"/>
      <c r="H27"/>
    </row>
    <row r="28" spans="1:6" s="6" customFormat="1" ht="16.5" customHeight="1">
      <c r="A28" s="65" t="s">
        <v>34</v>
      </c>
      <c r="B28" s="134">
        <f>SUM(B5:B27)</f>
        <v>64411</v>
      </c>
      <c r="C28" s="134">
        <f>SUM(C5:C27)</f>
        <v>80482</v>
      </c>
      <c r="D28" s="134">
        <f>SUM(D5:D27)</f>
        <v>70692</v>
      </c>
      <c r="E28" s="140">
        <f t="shared" si="0"/>
        <v>6281</v>
      </c>
      <c r="F28" s="257"/>
    </row>
    <row r="29" spans="1:6" s="6" customFormat="1" ht="19.5" customHeight="1">
      <c r="A29" s="55" t="s">
        <v>35</v>
      </c>
      <c r="B29" s="90"/>
      <c r="C29" s="90"/>
      <c r="D29" s="90"/>
      <c r="E29" s="258"/>
      <c r="F29" s="249"/>
    </row>
    <row r="30" spans="1:8" s="6" customFormat="1" ht="12.75">
      <c r="A30" s="58" t="s">
        <v>36</v>
      </c>
      <c r="B30" s="109">
        <v>2898</v>
      </c>
      <c r="C30" s="109">
        <v>3174</v>
      </c>
      <c r="D30" s="95">
        <v>1240</v>
      </c>
      <c r="E30" s="121">
        <f aca="true" t="shared" si="1" ref="E30:E38">D30-B30</f>
        <v>-1658</v>
      </c>
      <c r="F30"/>
      <c r="G30"/>
      <c r="H30" s="259"/>
    </row>
    <row r="31" spans="1:8" s="6" customFormat="1" ht="12.75">
      <c r="A31" s="58" t="s">
        <v>37</v>
      </c>
      <c r="B31" s="109">
        <v>32795</v>
      </c>
      <c r="C31" s="109">
        <v>34470</v>
      </c>
      <c r="D31" s="109">
        <v>43778</v>
      </c>
      <c r="E31" s="121">
        <f t="shared" si="1"/>
        <v>10983</v>
      </c>
      <c r="F31"/>
      <c r="G31"/>
      <c r="H31" s="259"/>
    </row>
    <row r="32" spans="1:8" s="6" customFormat="1" ht="12.75">
      <c r="A32" s="58" t="s">
        <v>38</v>
      </c>
      <c r="B32" s="109">
        <v>27495</v>
      </c>
      <c r="C32" s="109">
        <v>40817</v>
      </c>
      <c r="D32" s="109">
        <v>76999</v>
      </c>
      <c r="E32" s="121">
        <f t="shared" si="1"/>
        <v>49504</v>
      </c>
      <c r="F32"/>
      <c r="G32"/>
      <c r="H32" s="259"/>
    </row>
    <row r="33" spans="1:8" s="6" customFormat="1" ht="12.75">
      <c r="A33" s="58" t="s">
        <v>39</v>
      </c>
      <c r="B33" s="260">
        <v>2191</v>
      </c>
      <c r="C33" s="261">
        <v>2437</v>
      </c>
      <c r="D33" s="261">
        <v>1961</v>
      </c>
      <c r="E33" s="121">
        <f t="shared" si="1"/>
        <v>-230</v>
      </c>
      <c r="F33"/>
      <c r="G33"/>
      <c r="H33" s="259"/>
    </row>
    <row r="34" spans="1:8" s="6" customFormat="1" ht="12.75">
      <c r="A34" s="58" t="s">
        <v>40</v>
      </c>
      <c r="B34" s="109">
        <v>2507</v>
      </c>
      <c r="C34" s="109">
        <v>2280</v>
      </c>
      <c r="D34" s="109">
        <v>2570</v>
      </c>
      <c r="E34" s="121">
        <f t="shared" si="1"/>
        <v>63</v>
      </c>
      <c r="F34"/>
      <c r="G34"/>
      <c r="H34" s="259"/>
    </row>
    <row r="35" spans="1:8" s="6" customFormat="1" ht="12.75">
      <c r="A35" s="58" t="s">
        <v>41</v>
      </c>
      <c r="B35" s="109">
        <v>18866</v>
      </c>
      <c r="C35" s="109">
        <v>19096</v>
      </c>
      <c r="D35" s="109">
        <v>19294</v>
      </c>
      <c r="E35" s="121">
        <f t="shared" si="1"/>
        <v>428</v>
      </c>
      <c r="F35"/>
      <c r="G35"/>
      <c r="H35" s="259"/>
    </row>
    <row r="36" spans="1:8" s="6" customFormat="1" ht="12.75">
      <c r="A36" s="58" t="s">
        <v>42</v>
      </c>
      <c r="B36" s="109">
        <v>1860</v>
      </c>
      <c r="C36" s="109">
        <v>2210</v>
      </c>
      <c r="D36" s="109">
        <v>2717</v>
      </c>
      <c r="E36" s="121">
        <f t="shared" si="1"/>
        <v>857</v>
      </c>
      <c r="F36"/>
      <c r="G36"/>
      <c r="H36" s="259"/>
    </row>
    <row r="37" spans="1:6" s="6" customFormat="1" ht="16.5" customHeight="1">
      <c r="A37" s="65" t="s">
        <v>43</v>
      </c>
      <c r="B37" s="134">
        <f>SUM(B30:B36)</f>
        <v>88612</v>
      </c>
      <c r="C37" s="134">
        <f>SUM(C30:C36)</f>
        <v>104484</v>
      </c>
      <c r="D37" s="262">
        <f>SUM(D30:D36)</f>
        <v>148559</v>
      </c>
      <c r="E37" s="140">
        <f t="shared" si="1"/>
        <v>59947</v>
      </c>
      <c r="F37" s="257"/>
    </row>
    <row r="38" spans="1:18" s="6" customFormat="1" ht="12.75">
      <c r="A38" s="65" t="s">
        <v>44</v>
      </c>
      <c r="B38" s="134">
        <v>153023</v>
      </c>
      <c r="C38" s="134">
        <v>184966</v>
      </c>
      <c r="D38" s="134">
        <v>219251</v>
      </c>
      <c r="E38" s="140">
        <f t="shared" si="1"/>
        <v>66228</v>
      </c>
      <c r="F38" s="257"/>
      <c r="L38"/>
      <c r="M38"/>
      <c r="N38"/>
      <c r="O38"/>
      <c r="P38"/>
      <c r="Q38"/>
      <c r="R38"/>
    </row>
    <row r="39" spans="1:5" ht="12.75">
      <c r="A39" s="47" t="s">
        <v>45</v>
      </c>
      <c r="B39" s="218"/>
      <c r="C39" s="218"/>
      <c r="D39" s="218"/>
      <c r="E39" s="258"/>
    </row>
    <row r="40" spans="1:5" ht="12.75">
      <c r="A40" s="50" t="s">
        <v>46</v>
      </c>
      <c r="B40" s="109">
        <v>154432</v>
      </c>
      <c r="C40" s="109">
        <v>162247</v>
      </c>
      <c r="D40" s="109">
        <v>186165</v>
      </c>
      <c r="E40" s="121">
        <f>D40-B40</f>
        <v>31733</v>
      </c>
    </row>
    <row r="41" spans="1:5" ht="12.75">
      <c r="A41" s="50" t="s">
        <v>47</v>
      </c>
      <c r="B41" s="109">
        <v>68497</v>
      </c>
      <c r="C41" s="109">
        <v>78171</v>
      </c>
      <c r="D41" s="109">
        <v>85243</v>
      </c>
      <c r="E41" s="121">
        <f>D41-B41</f>
        <v>16746</v>
      </c>
    </row>
    <row r="42" spans="1:5" ht="12.75">
      <c r="A42" s="50" t="s">
        <v>48</v>
      </c>
      <c r="B42" s="109">
        <v>4333</v>
      </c>
      <c r="C42" s="109">
        <v>4444</v>
      </c>
      <c r="D42" s="109">
        <v>5046</v>
      </c>
      <c r="E42" s="121">
        <f>D42-B42</f>
        <v>713</v>
      </c>
    </row>
    <row r="43" spans="1:5" ht="12.75">
      <c r="A43" s="52" t="s">
        <v>49</v>
      </c>
      <c r="B43" s="134">
        <v>227262</v>
      </c>
      <c r="C43" s="134">
        <v>244862</v>
      </c>
      <c r="D43" s="134">
        <v>276454</v>
      </c>
      <c r="E43" s="140">
        <f>D43-B43</f>
        <v>49192</v>
      </c>
    </row>
    <row r="44" spans="1:5" ht="12.75">
      <c r="A44" s="53" t="s">
        <v>50</v>
      </c>
      <c r="B44" s="193">
        <f>B38+B43</f>
        <v>380285</v>
      </c>
      <c r="C44" s="193">
        <f>C38+C43</f>
        <v>429828</v>
      </c>
      <c r="D44" s="193">
        <f>D38+D43</f>
        <v>495705</v>
      </c>
      <c r="E44" s="195">
        <f>D44-B44</f>
        <v>115420</v>
      </c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rintOptions/>
  <pageMargins left="0" right="0" top="0.07847222222222222" bottom="0.07847222222222222" header="0" footer="0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2021-06-04T09:46:42Z</dcterms:modified>
  <cp:category/>
  <cp:version/>
  <cp:contentType/>
  <cp:contentStatus/>
  <cp:revision>4</cp:revision>
</cp:coreProperties>
</file>